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Research\JonathanH\Term struct and MP\New working folder\Data\Exp_TP_decomp_output\"/>
    </mc:Choice>
  </mc:AlternateContent>
  <bookViews>
    <workbookView xWindow="0" yWindow="0" windowWidth="19200" windowHeight="7320" activeTab="2"/>
  </bookViews>
  <sheets>
    <sheet name="1 month" sheetId="1" r:id="rId1"/>
    <sheet name="1 year" sheetId="7" r:id="rId2"/>
    <sheet name="2 year" sheetId="8" r:id="rId3"/>
    <sheet name="3 year" sheetId="9" r:id="rId4"/>
    <sheet name="5 year" sheetId="10" r:id="rId5"/>
    <sheet name="10 year" sheetId="1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7" l="1"/>
  <c r="T2" i="7"/>
  <c r="S3" i="7"/>
  <c r="T3" i="7"/>
  <c r="S4" i="7"/>
  <c r="T4" i="7"/>
  <c r="S5" i="7"/>
  <c r="T5" i="7"/>
  <c r="S6" i="7"/>
  <c r="T6" i="7"/>
  <c r="S7" i="7"/>
  <c r="T7" i="7"/>
  <c r="S8" i="7"/>
  <c r="T8" i="7"/>
  <c r="S9" i="7"/>
  <c r="T9" i="7"/>
  <c r="S10" i="7"/>
  <c r="T10" i="7"/>
  <c r="S11" i="7"/>
  <c r="T11" i="7"/>
  <c r="S12" i="7"/>
  <c r="T12" i="7"/>
  <c r="S13" i="7"/>
  <c r="T13" i="7"/>
  <c r="S2" i="8"/>
  <c r="T2" i="8"/>
  <c r="S3" i="8"/>
  <c r="T3" i="8"/>
  <c r="S4" i="8"/>
  <c r="T4" i="8"/>
  <c r="S5" i="8"/>
  <c r="T5" i="8"/>
  <c r="S6" i="8"/>
  <c r="T6" i="8"/>
  <c r="S7" i="8"/>
  <c r="T7" i="8"/>
  <c r="S8" i="8"/>
  <c r="T8" i="8"/>
  <c r="S9" i="8"/>
  <c r="T9" i="8"/>
  <c r="S10" i="8"/>
  <c r="T10" i="8"/>
  <c r="S11" i="8"/>
  <c r="T11" i="8"/>
  <c r="S12" i="8"/>
  <c r="T12" i="8"/>
  <c r="S13" i="8"/>
  <c r="T13" i="8"/>
  <c r="S2" i="9"/>
  <c r="T2" i="9"/>
  <c r="S3" i="9"/>
  <c r="T3" i="9"/>
  <c r="S4" i="9"/>
  <c r="T4" i="9"/>
  <c r="S5" i="9"/>
  <c r="T5" i="9"/>
  <c r="S6" i="9"/>
  <c r="T6" i="9"/>
  <c r="S7" i="9"/>
  <c r="T7" i="9"/>
  <c r="S8" i="9"/>
  <c r="T8" i="9"/>
  <c r="S9" i="9"/>
  <c r="T9" i="9"/>
  <c r="S10" i="9"/>
  <c r="T10" i="9"/>
  <c r="S11" i="9"/>
  <c r="T11" i="9"/>
  <c r="S12" i="9"/>
  <c r="T12" i="9"/>
  <c r="S13" i="9"/>
  <c r="T13" i="9"/>
  <c r="S2" i="10"/>
  <c r="T2" i="10"/>
  <c r="S3" i="10"/>
  <c r="T3" i="10"/>
  <c r="S4" i="10"/>
  <c r="T4" i="10"/>
  <c r="S5" i="10"/>
  <c r="T5" i="10"/>
  <c r="S6" i="10"/>
  <c r="T6" i="10"/>
  <c r="S7" i="10"/>
  <c r="T7" i="10"/>
  <c r="S8" i="10"/>
  <c r="T8" i="10"/>
  <c r="S9" i="10"/>
  <c r="T9" i="10"/>
  <c r="S10" i="10"/>
  <c r="T10" i="10"/>
  <c r="S11" i="10"/>
  <c r="T11" i="10"/>
  <c r="S12" i="10"/>
  <c r="T12" i="10"/>
  <c r="S13" i="10"/>
  <c r="T13" i="10"/>
  <c r="S2" i="11"/>
  <c r="T2" i="11"/>
  <c r="S3" i="11"/>
  <c r="T3" i="11"/>
  <c r="S4" i="11"/>
  <c r="T4" i="11"/>
  <c r="S5" i="11"/>
  <c r="T5" i="11"/>
  <c r="S6" i="11"/>
  <c r="T6" i="11"/>
  <c r="S7" i="11"/>
  <c r="T7" i="11"/>
  <c r="S8" i="11"/>
  <c r="T8" i="11"/>
  <c r="S9" i="11"/>
  <c r="T9" i="11"/>
  <c r="S10" i="11"/>
  <c r="T10" i="11"/>
  <c r="S11" i="11"/>
  <c r="T11" i="11"/>
  <c r="S12" i="11"/>
  <c r="T12" i="11"/>
  <c r="S13" i="11"/>
  <c r="T13" i="11"/>
  <c r="S2" i="1"/>
  <c r="T2" i="1"/>
  <c r="S3" i="1"/>
  <c r="T3" i="1"/>
  <c r="S4" i="1"/>
  <c r="T4" i="1"/>
  <c r="S5" i="1"/>
  <c r="T5" i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R3" i="7"/>
  <c r="R4" i="7"/>
  <c r="R5" i="7"/>
  <c r="R6" i="7"/>
  <c r="R7" i="7"/>
  <c r="R8" i="7"/>
  <c r="R9" i="7"/>
  <c r="R10" i="7"/>
  <c r="R11" i="7"/>
  <c r="R12" i="7"/>
  <c r="R13" i="7"/>
  <c r="R3" i="8"/>
  <c r="R4" i="8"/>
  <c r="R5" i="8"/>
  <c r="R6" i="8"/>
  <c r="R7" i="8"/>
  <c r="R8" i="8"/>
  <c r="R9" i="8"/>
  <c r="R10" i="8"/>
  <c r="R11" i="8"/>
  <c r="R12" i="8"/>
  <c r="R13" i="8"/>
  <c r="R3" i="9"/>
  <c r="R4" i="9"/>
  <c r="R5" i="9"/>
  <c r="R6" i="9"/>
  <c r="R7" i="9"/>
  <c r="R8" i="9"/>
  <c r="R9" i="9"/>
  <c r="R10" i="9"/>
  <c r="R11" i="9"/>
  <c r="R12" i="9"/>
  <c r="R13" i="9"/>
  <c r="R3" i="10"/>
  <c r="R4" i="10"/>
  <c r="R5" i="10"/>
  <c r="R6" i="10"/>
  <c r="R7" i="10"/>
  <c r="R8" i="10"/>
  <c r="R9" i="10"/>
  <c r="R10" i="10"/>
  <c r="R11" i="10"/>
  <c r="R12" i="10"/>
  <c r="R13" i="10"/>
  <c r="R3" i="11"/>
  <c r="R4" i="11"/>
  <c r="R5" i="11"/>
  <c r="R6" i="11"/>
  <c r="R7" i="11"/>
  <c r="R8" i="11"/>
  <c r="R9" i="11"/>
  <c r="R10" i="11"/>
  <c r="R11" i="11"/>
  <c r="R12" i="11"/>
  <c r="R13" i="11"/>
  <c r="R3" i="1"/>
  <c r="R4" i="1"/>
  <c r="R5" i="1"/>
  <c r="R6" i="1"/>
  <c r="R7" i="1"/>
  <c r="R8" i="1"/>
  <c r="R9" i="1"/>
  <c r="R10" i="1"/>
  <c r="R11" i="1"/>
  <c r="R12" i="1"/>
  <c r="R13" i="1"/>
  <c r="R2" i="7"/>
  <c r="R2" i="8"/>
  <c r="R2" i="9"/>
  <c r="R2" i="10"/>
  <c r="R2" i="11"/>
  <c r="R2" i="1"/>
  <c r="Q3" i="7"/>
  <c r="Q4" i="7"/>
  <c r="Q5" i="7"/>
  <c r="Q6" i="7"/>
  <c r="Q7" i="7"/>
  <c r="Q8" i="7"/>
  <c r="Q9" i="7"/>
  <c r="Q10" i="7"/>
  <c r="Q11" i="7"/>
  <c r="Q12" i="7"/>
  <c r="Q13" i="7"/>
  <c r="Q3" i="8"/>
  <c r="Q4" i="8"/>
  <c r="Q5" i="8"/>
  <c r="Q6" i="8"/>
  <c r="Q7" i="8"/>
  <c r="Q8" i="8"/>
  <c r="Q9" i="8"/>
  <c r="Q10" i="8"/>
  <c r="Q11" i="8"/>
  <c r="Q12" i="8"/>
  <c r="Q13" i="8"/>
  <c r="Q3" i="9"/>
  <c r="Q4" i="9"/>
  <c r="Q5" i="9"/>
  <c r="Q6" i="9"/>
  <c r="Q7" i="9"/>
  <c r="Q8" i="9"/>
  <c r="Q9" i="9"/>
  <c r="Q10" i="9"/>
  <c r="Q11" i="9"/>
  <c r="Q12" i="9"/>
  <c r="Q13" i="9"/>
  <c r="Q3" i="10"/>
  <c r="Q4" i="10"/>
  <c r="Q5" i="10"/>
  <c r="Q6" i="10"/>
  <c r="Q7" i="10"/>
  <c r="Q8" i="10"/>
  <c r="Q9" i="10"/>
  <c r="Q10" i="10"/>
  <c r="Q11" i="10"/>
  <c r="Q12" i="10"/>
  <c r="Q13" i="10"/>
  <c r="Q3" i="11"/>
  <c r="Q4" i="11"/>
  <c r="Q5" i="11"/>
  <c r="Q6" i="11"/>
  <c r="Q7" i="11"/>
  <c r="Q8" i="11"/>
  <c r="Q9" i="11"/>
  <c r="Q10" i="11"/>
  <c r="Q11" i="11"/>
  <c r="Q12" i="11"/>
  <c r="Q13" i="11"/>
  <c r="Q3" i="1"/>
  <c r="Q4" i="1"/>
  <c r="Q5" i="1"/>
  <c r="Q6" i="1"/>
  <c r="Q7" i="1"/>
  <c r="Q8" i="1"/>
  <c r="Q9" i="1"/>
  <c r="Q10" i="1"/>
  <c r="Q11" i="1"/>
  <c r="Q12" i="1"/>
  <c r="Q13" i="1"/>
  <c r="Q2" i="7"/>
  <c r="Q2" i="8"/>
  <c r="Q2" i="9"/>
  <c r="Q2" i="10"/>
  <c r="Q2" i="11"/>
  <c r="Q2" i="1"/>
  <c r="K15" i="7"/>
  <c r="L15" i="7"/>
  <c r="M15" i="7"/>
  <c r="N15" i="7"/>
  <c r="O15" i="7"/>
  <c r="K15" i="8"/>
  <c r="L15" i="8"/>
  <c r="M15" i="8"/>
  <c r="N15" i="8"/>
  <c r="O15" i="8"/>
  <c r="K15" i="9"/>
  <c r="L15" i="9"/>
  <c r="M15" i="9"/>
  <c r="N15" i="9"/>
  <c r="O15" i="9"/>
  <c r="K15" i="10"/>
  <c r="L15" i="10"/>
  <c r="M15" i="10"/>
  <c r="N15" i="10"/>
  <c r="O15" i="10"/>
  <c r="K15" i="11"/>
  <c r="L15" i="11"/>
  <c r="M15" i="11"/>
  <c r="N15" i="11"/>
  <c r="O15" i="11"/>
  <c r="K15" i="1"/>
  <c r="L15" i="1"/>
  <c r="M15" i="1"/>
  <c r="N15" i="1"/>
  <c r="O15" i="1"/>
  <c r="J15" i="7"/>
  <c r="J15" i="8"/>
  <c r="J15" i="9"/>
  <c r="J15" i="10"/>
  <c r="J15" i="11"/>
  <c r="J15" i="1"/>
  <c r="C3" i="11" l="1"/>
  <c r="D3" i="11"/>
  <c r="E3" i="11"/>
  <c r="F3" i="11"/>
  <c r="C4" i="11"/>
  <c r="D4" i="11"/>
  <c r="E4" i="11"/>
  <c r="M4" i="11" s="1"/>
  <c r="AH4" i="11" s="1"/>
  <c r="F4" i="11"/>
  <c r="C5" i="11"/>
  <c r="D5" i="11"/>
  <c r="E5" i="11"/>
  <c r="F5" i="11"/>
  <c r="C6" i="11"/>
  <c r="D6" i="11"/>
  <c r="L6" i="11" s="1"/>
  <c r="AD6" i="11" s="1"/>
  <c r="E6" i="11"/>
  <c r="M6" i="11" s="1"/>
  <c r="AH6" i="11" s="1"/>
  <c r="F6" i="11"/>
  <c r="C7" i="11"/>
  <c r="D7" i="11"/>
  <c r="E7" i="11"/>
  <c r="F7" i="11"/>
  <c r="C8" i="11"/>
  <c r="D8" i="11"/>
  <c r="E8" i="11"/>
  <c r="M8" i="11" s="1"/>
  <c r="AH8" i="11" s="1"/>
  <c r="F8" i="11"/>
  <c r="N8" i="11" s="1"/>
  <c r="AF8" i="11" s="1"/>
  <c r="C9" i="11"/>
  <c r="D9" i="11"/>
  <c r="E9" i="11"/>
  <c r="F9" i="11"/>
  <c r="C10" i="11"/>
  <c r="D10" i="11"/>
  <c r="E10" i="11"/>
  <c r="M10" i="11" s="1"/>
  <c r="AH10" i="11" s="1"/>
  <c r="F10" i="11"/>
  <c r="C11" i="11"/>
  <c r="D11" i="11"/>
  <c r="E11" i="11"/>
  <c r="F11" i="11"/>
  <c r="C12" i="11"/>
  <c r="D12" i="11"/>
  <c r="L12" i="11" s="1"/>
  <c r="AD12" i="11" s="1"/>
  <c r="E12" i="11"/>
  <c r="M12" i="11" s="1"/>
  <c r="AH12" i="11" s="1"/>
  <c r="F12" i="11"/>
  <c r="C13" i="11"/>
  <c r="D13" i="11"/>
  <c r="E13" i="11"/>
  <c r="F13" i="11"/>
  <c r="D2" i="11"/>
  <c r="E2" i="11"/>
  <c r="F2" i="11"/>
  <c r="N2" i="11" s="1"/>
  <c r="AF2" i="11" s="1"/>
  <c r="C2" i="11"/>
  <c r="B3" i="11"/>
  <c r="J3" i="11" s="1"/>
  <c r="AB3" i="11" s="1"/>
  <c r="B4" i="11"/>
  <c r="B5" i="11"/>
  <c r="J5" i="11" s="1"/>
  <c r="AB5" i="11" s="1"/>
  <c r="B6" i="11"/>
  <c r="B7" i="11"/>
  <c r="B8" i="11"/>
  <c r="J8" i="11" s="1"/>
  <c r="B9" i="11"/>
  <c r="J9" i="11" s="1"/>
  <c r="AB9" i="11" s="1"/>
  <c r="B10" i="11"/>
  <c r="B11" i="11"/>
  <c r="J11" i="11" s="1"/>
  <c r="B12" i="11"/>
  <c r="B13" i="11"/>
  <c r="B2" i="11"/>
  <c r="C3" i="10"/>
  <c r="D3" i="10"/>
  <c r="E3" i="10"/>
  <c r="M3" i="10" s="1"/>
  <c r="AH3" i="10" s="1"/>
  <c r="F3" i="10"/>
  <c r="C4" i="10"/>
  <c r="D4" i="10"/>
  <c r="E4" i="10"/>
  <c r="M4" i="10" s="1"/>
  <c r="F4" i="10"/>
  <c r="C5" i="10"/>
  <c r="D5" i="10"/>
  <c r="E5" i="10"/>
  <c r="M5" i="10" s="1"/>
  <c r="AH5" i="10" s="1"/>
  <c r="F5" i="10"/>
  <c r="C6" i="10"/>
  <c r="D6" i="10"/>
  <c r="E6" i="10"/>
  <c r="M6" i="10" s="1"/>
  <c r="F6" i="10"/>
  <c r="C7" i="10"/>
  <c r="D7" i="10"/>
  <c r="E7" i="10"/>
  <c r="M7" i="10" s="1"/>
  <c r="F7" i="10"/>
  <c r="C8" i="10"/>
  <c r="D8" i="10"/>
  <c r="E8" i="10"/>
  <c r="M8" i="10" s="1"/>
  <c r="F8" i="10"/>
  <c r="C9" i="10"/>
  <c r="D9" i="10"/>
  <c r="E9" i="10"/>
  <c r="M9" i="10" s="1"/>
  <c r="F9" i="10"/>
  <c r="C10" i="10"/>
  <c r="D10" i="10"/>
  <c r="E10" i="10"/>
  <c r="M10" i="10" s="1"/>
  <c r="F10" i="10"/>
  <c r="C11" i="10"/>
  <c r="D11" i="10"/>
  <c r="E11" i="10"/>
  <c r="M11" i="10" s="1"/>
  <c r="AH11" i="10" s="1"/>
  <c r="F11" i="10"/>
  <c r="C12" i="10"/>
  <c r="D12" i="10"/>
  <c r="E12" i="10"/>
  <c r="M12" i="10" s="1"/>
  <c r="F12" i="10"/>
  <c r="C13" i="10"/>
  <c r="D13" i="10"/>
  <c r="E13" i="10"/>
  <c r="F13" i="10"/>
  <c r="D2" i="10"/>
  <c r="E2" i="10"/>
  <c r="F2" i="10"/>
  <c r="C2" i="10"/>
  <c r="B3" i="10"/>
  <c r="B4" i="10"/>
  <c r="B5" i="10"/>
  <c r="B6" i="10"/>
  <c r="J6" i="10" s="1"/>
  <c r="B7" i="10"/>
  <c r="J7" i="10" s="1"/>
  <c r="AB7" i="10" s="1"/>
  <c r="B8" i="10"/>
  <c r="J8" i="10" s="1"/>
  <c r="B9" i="10"/>
  <c r="J9" i="10" s="1"/>
  <c r="AB9" i="10" s="1"/>
  <c r="B10" i="10"/>
  <c r="J10" i="10" s="1"/>
  <c r="B11" i="10"/>
  <c r="B12" i="10"/>
  <c r="B13" i="10"/>
  <c r="J13" i="10" s="1"/>
  <c r="AB13" i="10" s="1"/>
  <c r="B2" i="10"/>
  <c r="J2" i="10" s="1"/>
  <c r="C3" i="9"/>
  <c r="D3" i="9"/>
  <c r="E3" i="9"/>
  <c r="F3" i="9"/>
  <c r="C4" i="9"/>
  <c r="D4" i="9"/>
  <c r="E4" i="9"/>
  <c r="M4" i="9" s="1"/>
  <c r="F4" i="9"/>
  <c r="C5" i="9"/>
  <c r="D5" i="9"/>
  <c r="E5" i="9"/>
  <c r="F5" i="9"/>
  <c r="C6" i="9"/>
  <c r="D6" i="9"/>
  <c r="E6" i="9"/>
  <c r="M6" i="9" s="1"/>
  <c r="AH6" i="9" s="1"/>
  <c r="F6" i="9"/>
  <c r="C7" i="9"/>
  <c r="D7" i="9"/>
  <c r="E7" i="9"/>
  <c r="F7" i="9"/>
  <c r="C8" i="9"/>
  <c r="D8" i="9"/>
  <c r="E8" i="9"/>
  <c r="M8" i="9" s="1"/>
  <c r="AH8" i="9" s="1"/>
  <c r="F8" i="9"/>
  <c r="C9" i="9"/>
  <c r="D9" i="9"/>
  <c r="E9" i="9"/>
  <c r="F9" i="9"/>
  <c r="C10" i="9"/>
  <c r="D10" i="9"/>
  <c r="E10" i="9"/>
  <c r="M10" i="9" s="1"/>
  <c r="AH10" i="9" s="1"/>
  <c r="F10" i="9"/>
  <c r="C11" i="9"/>
  <c r="D11" i="9"/>
  <c r="E11" i="9"/>
  <c r="F11" i="9"/>
  <c r="C12" i="9"/>
  <c r="D12" i="9"/>
  <c r="L12" i="9" s="1"/>
  <c r="AD12" i="9" s="1"/>
  <c r="E12" i="9"/>
  <c r="M12" i="9" s="1"/>
  <c r="AH12" i="9" s="1"/>
  <c r="F12" i="9"/>
  <c r="C13" i="9"/>
  <c r="D13" i="9"/>
  <c r="E13" i="9"/>
  <c r="F13" i="9"/>
  <c r="D2" i="9"/>
  <c r="E2" i="9"/>
  <c r="F2" i="9"/>
  <c r="N2" i="9" s="1"/>
  <c r="AF2" i="9" s="1"/>
  <c r="C2" i="9"/>
  <c r="B3" i="9"/>
  <c r="J3" i="9" s="1"/>
  <c r="B4" i="9"/>
  <c r="J4" i="9" s="1"/>
  <c r="B5" i="9"/>
  <c r="B6" i="9"/>
  <c r="B7" i="9"/>
  <c r="B8" i="9"/>
  <c r="B9" i="9"/>
  <c r="J9" i="9" s="1"/>
  <c r="AB9" i="9" s="1"/>
  <c r="B10" i="9"/>
  <c r="J10" i="9" s="1"/>
  <c r="B11" i="9"/>
  <c r="J11" i="9" s="1"/>
  <c r="AB11" i="9" s="1"/>
  <c r="B12" i="9"/>
  <c r="J12" i="9" s="1"/>
  <c r="B13" i="9"/>
  <c r="J13" i="9" s="1"/>
  <c r="AB13" i="9" s="1"/>
  <c r="B2" i="9"/>
  <c r="C3" i="8"/>
  <c r="D3" i="8"/>
  <c r="E3" i="8"/>
  <c r="M3" i="8" s="1"/>
  <c r="F3" i="8"/>
  <c r="C4" i="8"/>
  <c r="D4" i="8"/>
  <c r="E4" i="8"/>
  <c r="F4" i="8"/>
  <c r="C5" i="8"/>
  <c r="D5" i="8"/>
  <c r="E5" i="8"/>
  <c r="M5" i="8" s="1"/>
  <c r="F5" i="8"/>
  <c r="C6" i="8"/>
  <c r="D6" i="8"/>
  <c r="E6" i="8"/>
  <c r="M6" i="8" s="1"/>
  <c r="F6" i="8"/>
  <c r="C7" i="8"/>
  <c r="D7" i="8"/>
  <c r="E7" i="8"/>
  <c r="F7" i="8"/>
  <c r="C8" i="8"/>
  <c r="D8" i="8"/>
  <c r="E8" i="8"/>
  <c r="F8" i="8"/>
  <c r="C9" i="8"/>
  <c r="D9" i="8"/>
  <c r="E9" i="8"/>
  <c r="M9" i="8" s="1"/>
  <c r="F9" i="8"/>
  <c r="C10" i="8"/>
  <c r="D10" i="8"/>
  <c r="E10" i="8"/>
  <c r="M10" i="8" s="1"/>
  <c r="F10" i="8"/>
  <c r="C11" i="8"/>
  <c r="D11" i="8"/>
  <c r="E11" i="8"/>
  <c r="M11" i="8" s="1"/>
  <c r="F11" i="8"/>
  <c r="C12" i="8"/>
  <c r="D12" i="8"/>
  <c r="E12" i="8"/>
  <c r="F12" i="8"/>
  <c r="N12" i="8" s="1"/>
  <c r="AF12" i="8" s="1"/>
  <c r="C13" i="8"/>
  <c r="D13" i="8"/>
  <c r="E13" i="8"/>
  <c r="M13" i="8" s="1"/>
  <c r="F13" i="8"/>
  <c r="D2" i="8"/>
  <c r="E2" i="8"/>
  <c r="F2" i="8"/>
  <c r="C2" i="8"/>
  <c r="B3" i="8"/>
  <c r="B4" i="8"/>
  <c r="B5" i="8"/>
  <c r="J5" i="8" s="1"/>
  <c r="B6" i="8"/>
  <c r="B7" i="8"/>
  <c r="J7" i="8" s="1"/>
  <c r="B8" i="8"/>
  <c r="J8" i="8" s="1"/>
  <c r="B9" i="8"/>
  <c r="B10" i="8"/>
  <c r="B11" i="8"/>
  <c r="B12" i="8"/>
  <c r="B13" i="8"/>
  <c r="J13" i="8" s="1"/>
  <c r="B2" i="8"/>
  <c r="J13" i="11"/>
  <c r="AB13" i="11" s="1"/>
  <c r="H13" i="11"/>
  <c r="N13" i="11"/>
  <c r="AF13" i="11" s="1"/>
  <c r="M13" i="11"/>
  <c r="L13" i="11"/>
  <c r="AD13" i="11" s="1"/>
  <c r="K13" i="11"/>
  <c r="AF12" i="11"/>
  <c r="N12" i="11"/>
  <c r="H12" i="11"/>
  <c r="K12" i="11"/>
  <c r="J12" i="11"/>
  <c r="M11" i="11"/>
  <c r="L11" i="11"/>
  <c r="AD11" i="11" s="1"/>
  <c r="H11" i="11"/>
  <c r="N11" i="11"/>
  <c r="AF11" i="11" s="1"/>
  <c r="K11" i="11"/>
  <c r="N10" i="11"/>
  <c r="AF10" i="11" s="1"/>
  <c r="L10" i="11"/>
  <c r="AD10" i="11" s="1"/>
  <c r="H10" i="11"/>
  <c r="K10" i="11"/>
  <c r="J10" i="11"/>
  <c r="M9" i="11"/>
  <c r="L9" i="11"/>
  <c r="AD9" i="11" s="1"/>
  <c r="H9" i="11"/>
  <c r="N9" i="11"/>
  <c r="AF9" i="11" s="1"/>
  <c r="K9" i="11"/>
  <c r="L8" i="11"/>
  <c r="AD8" i="11" s="1"/>
  <c r="H8" i="11"/>
  <c r="K8" i="11"/>
  <c r="AD7" i="11"/>
  <c r="M7" i="11"/>
  <c r="L7" i="11"/>
  <c r="J7" i="11"/>
  <c r="AB7" i="11" s="1"/>
  <c r="H7" i="11"/>
  <c r="N7" i="11"/>
  <c r="AF7" i="11" s="1"/>
  <c r="K7" i="11"/>
  <c r="AF6" i="11"/>
  <c r="N6" i="11"/>
  <c r="H6" i="11"/>
  <c r="K6" i="11"/>
  <c r="J6" i="11"/>
  <c r="M5" i="11"/>
  <c r="H5" i="11"/>
  <c r="N5" i="11"/>
  <c r="AF5" i="11" s="1"/>
  <c r="L5" i="11"/>
  <c r="AD5" i="11" s="1"/>
  <c r="K5" i="11"/>
  <c r="N4" i="11"/>
  <c r="AF4" i="11" s="1"/>
  <c r="L4" i="11"/>
  <c r="AD4" i="11" s="1"/>
  <c r="H4" i="11"/>
  <c r="K4" i="11"/>
  <c r="J4" i="11"/>
  <c r="M3" i="11"/>
  <c r="AH3" i="11" s="1"/>
  <c r="L3" i="11"/>
  <c r="AD3" i="11" s="1"/>
  <c r="H3" i="11"/>
  <c r="N3" i="11"/>
  <c r="AF3" i="11" s="1"/>
  <c r="K3" i="11"/>
  <c r="M2" i="11"/>
  <c r="L2" i="11"/>
  <c r="AD2" i="11" s="1"/>
  <c r="H2" i="11"/>
  <c r="K2" i="11"/>
  <c r="J2" i="11"/>
  <c r="K13" i="10"/>
  <c r="AC13" i="10" s="1"/>
  <c r="H13" i="10"/>
  <c r="N13" i="10"/>
  <c r="AF13" i="10" s="1"/>
  <c r="M13" i="10"/>
  <c r="L13" i="10"/>
  <c r="N12" i="10"/>
  <c r="AF12" i="10" s="1"/>
  <c r="L12" i="10"/>
  <c r="AD12" i="10" s="1"/>
  <c r="H12" i="10"/>
  <c r="K12" i="10"/>
  <c r="J12" i="10"/>
  <c r="L11" i="10"/>
  <c r="AD11" i="10" s="1"/>
  <c r="J11" i="10"/>
  <c r="AB11" i="10" s="1"/>
  <c r="H11" i="10"/>
  <c r="N11" i="10"/>
  <c r="AF11" i="10" s="1"/>
  <c r="K11" i="10"/>
  <c r="N10" i="10"/>
  <c r="AF10" i="10" s="1"/>
  <c r="L10" i="10"/>
  <c r="AD10" i="10" s="1"/>
  <c r="H10" i="10"/>
  <c r="K10" i="10"/>
  <c r="L9" i="10"/>
  <c r="AD9" i="10" s="1"/>
  <c r="H9" i="10"/>
  <c r="N9" i="10"/>
  <c r="AF9" i="10" s="1"/>
  <c r="K9" i="10"/>
  <c r="N8" i="10"/>
  <c r="AF8" i="10" s="1"/>
  <c r="L8" i="10"/>
  <c r="AD8" i="10" s="1"/>
  <c r="H8" i="10"/>
  <c r="K8" i="10"/>
  <c r="AD7" i="10"/>
  <c r="L7" i="10"/>
  <c r="H7" i="10"/>
  <c r="N7" i="10"/>
  <c r="AF7" i="10" s="1"/>
  <c r="K7" i="10"/>
  <c r="N6" i="10"/>
  <c r="AF6" i="10" s="1"/>
  <c r="L6" i="10"/>
  <c r="AD6" i="10" s="1"/>
  <c r="H6" i="10"/>
  <c r="K6" i="10"/>
  <c r="L5" i="10"/>
  <c r="AD5" i="10" s="1"/>
  <c r="J5" i="10"/>
  <c r="AB5" i="10" s="1"/>
  <c r="H5" i="10"/>
  <c r="N5" i="10"/>
  <c r="AF5" i="10" s="1"/>
  <c r="K5" i="10"/>
  <c r="L4" i="10"/>
  <c r="AD4" i="10" s="1"/>
  <c r="H4" i="10"/>
  <c r="N4" i="10"/>
  <c r="AF4" i="10" s="1"/>
  <c r="K4" i="10"/>
  <c r="J4" i="10"/>
  <c r="L3" i="10"/>
  <c r="AD3" i="10" s="1"/>
  <c r="H3" i="10"/>
  <c r="N3" i="10"/>
  <c r="AF3" i="10" s="1"/>
  <c r="K3" i="10"/>
  <c r="J3" i="10"/>
  <c r="M2" i="10"/>
  <c r="AH2" i="10" s="1"/>
  <c r="L2" i="10"/>
  <c r="AD2" i="10" s="1"/>
  <c r="H2" i="10"/>
  <c r="N2" i="10"/>
  <c r="AF2" i="10" s="1"/>
  <c r="K2" i="10"/>
  <c r="AC13" i="9"/>
  <c r="K13" i="9"/>
  <c r="H13" i="9"/>
  <c r="N13" i="9"/>
  <c r="AF13" i="9" s="1"/>
  <c r="M13" i="9"/>
  <c r="L13" i="9"/>
  <c r="AF12" i="9"/>
  <c r="N12" i="9"/>
  <c r="H12" i="9"/>
  <c r="K12" i="9"/>
  <c r="M11" i="9"/>
  <c r="AH11" i="9" s="1"/>
  <c r="L11" i="9"/>
  <c r="AD11" i="9" s="1"/>
  <c r="H11" i="9"/>
  <c r="N11" i="9"/>
  <c r="AF11" i="9" s="1"/>
  <c r="K11" i="9"/>
  <c r="N10" i="9"/>
  <c r="AF10" i="9" s="1"/>
  <c r="L10" i="9"/>
  <c r="AD10" i="9" s="1"/>
  <c r="H10" i="9"/>
  <c r="K10" i="9"/>
  <c r="M9" i="9"/>
  <c r="L9" i="9"/>
  <c r="AD9" i="9" s="1"/>
  <c r="H9" i="9"/>
  <c r="N9" i="9"/>
  <c r="AF9" i="9" s="1"/>
  <c r="K9" i="9"/>
  <c r="N8" i="9"/>
  <c r="AF8" i="9" s="1"/>
  <c r="L8" i="9"/>
  <c r="AD8" i="9" s="1"/>
  <c r="H8" i="9"/>
  <c r="K8" i="9"/>
  <c r="J8" i="9"/>
  <c r="M7" i="9"/>
  <c r="L7" i="9"/>
  <c r="AD7" i="9" s="1"/>
  <c r="J7" i="9"/>
  <c r="AB7" i="9" s="1"/>
  <c r="H7" i="9"/>
  <c r="N7" i="9"/>
  <c r="AF7" i="9" s="1"/>
  <c r="K7" i="9"/>
  <c r="AF6" i="9"/>
  <c r="N6" i="9"/>
  <c r="L6" i="9"/>
  <c r="AD6" i="9" s="1"/>
  <c r="H6" i="9"/>
  <c r="K6" i="9"/>
  <c r="J6" i="9"/>
  <c r="AD5" i="9"/>
  <c r="M5" i="9"/>
  <c r="L5" i="9"/>
  <c r="H5" i="9"/>
  <c r="N5" i="9"/>
  <c r="AF5" i="9" s="1"/>
  <c r="K5" i="9"/>
  <c r="J5" i="9"/>
  <c r="L4" i="9"/>
  <c r="AD4" i="9" s="1"/>
  <c r="H4" i="9"/>
  <c r="N4" i="9"/>
  <c r="AF4" i="9" s="1"/>
  <c r="K4" i="9"/>
  <c r="M3" i="9"/>
  <c r="L3" i="9"/>
  <c r="AD3" i="9" s="1"/>
  <c r="H3" i="9"/>
  <c r="N3" i="9"/>
  <c r="AF3" i="9" s="1"/>
  <c r="K3" i="9"/>
  <c r="M2" i="9"/>
  <c r="L2" i="9"/>
  <c r="AD2" i="9" s="1"/>
  <c r="H2" i="9"/>
  <c r="K2" i="9"/>
  <c r="J2" i="9"/>
  <c r="K13" i="8"/>
  <c r="AC13" i="8" s="1"/>
  <c r="H13" i="8"/>
  <c r="N13" i="8"/>
  <c r="AF13" i="8" s="1"/>
  <c r="L13" i="8"/>
  <c r="AD13" i="8" s="1"/>
  <c r="M12" i="8"/>
  <c r="L12" i="8"/>
  <c r="AD12" i="8" s="1"/>
  <c r="H12" i="8"/>
  <c r="K12" i="8"/>
  <c r="J12" i="8"/>
  <c r="L11" i="8"/>
  <c r="AD11" i="8" s="1"/>
  <c r="H11" i="8"/>
  <c r="N11" i="8"/>
  <c r="AF11" i="8" s="1"/>
  <c r="K11" i="8"/>
  <c r="J11" i="8"/>
  <c r="L10" i="8"/>
  <c r="AD10" i="8" s="1"/>
  <c r="H10" i="8"/>
  <c r="N10" i="8"/>
  <c r="AF10" i="8" s="1"/>
  <c r="K10" i="8"/>
  <c r="J10" i="8"/>
  <c r="L9" i="8"/>
  <c r="AD9" i="8" s="1"/>
  <c r="H9" i="8"/>
  <c r="N9" i="8"/>
  <c r="AF9" i="8" s="1"/>
  <c r="K9" i="8"/>
  <c r="J9" i="8"/>
  <c r="M8" i="8"/>
  <c r="L8" i="8"/>
  <c r="AD8" i="8" s="1"/>
  <c r="H8" i="8"/>
  <c r="N8" i="8"/>
  <c r="AF8" i="8" s="1"/>
  <c r="K8" i="8"/>
  <c r="M7" i="8"/>
  <c r="L7" i="8"/>
  <c r="AD7" i="8" s="1"/>
  <c r="H7" i="8"/>
  <c r="N7" i="8"/>
  <c r="AF7" i="8" s="1"/>
  <c r="K7" i="8"/>
  <c r="L6" i="8"/>
  <c r="AD6" i="8" s="1"/>
  <c r="H6" i="8"/>
  <c r="N6" i="8"/>
  <c r="AF6" i="8" s="1"/>
  <c r="K6" i="8"/>
  <c r="J6" i="8"/>
  <c r="L5" i="8"/>
  <c r="AD5" i="8" s="1"/>
  <c r="H5" i="8"/>
  <c r="N5" i="8"/>
  <c r="AF5" i="8" s="1"/>
  <c r="K5" i="8"/>
  <c r="M4" i="8"/>
  <c r="L4" i="8"/>
  <c r="AD4" i="8" s="1"/>
  <c r="H4" i="8"/>
  <c r="N4" i="8"/>
  <c r="AF4" i="8" s="1"/>
  <c r="K4" i="8"/>
  <c r="J4" i="8"/>
  <c r="L3" i="8"/>
  <c r="AD3" i="8" s="1"/>
  <c r="H3" i="8"/>
  <c r="N3" i="8"/>
  <c r="AF3" i="8" s="1"/>
  <c r="K3" i="8"/>
  <c r="J3" i="8"/>
  <c r="M2" i="8"/>
  <c r="L2" i="8"/>
  <c r="AD2" i="8" s="1"/>
  <c r="H2" i="8"/>
  <c r="N2" i="8"/>
  <c r="AF2" i="8" s="1"/>
  <c r="K2" i="8"/>
  <c r="J2" i="8"/>
  <c r="B3" i="7"/>
  <c r="J3" i="7" s="1"/>
  <c r="B4" i="7"/>
  <c r="J4" i="7" s="1"/>
  <c r="B5" i="7"/>
  <c r="B6" i="7"/>
  <c r="B7" i="7"/>
  <c r="B8" i="7"/>
  <c r="J8" i="7" s="1"/>
  <c r="B9" i="7"/>
  <c r="J9" i="7" s="1"/>
  <c r="B10" i="7"/>
  <c r="J10" i="7" s="1"/>
  <c r="B11" i="7"/>
  <c r="B12" i="7"/>
  <c r="B13" i="7"/>
  <c r="B2" i="7"/>
  <c r="C3" i="7"/>
  <c r="D3" i="7"/>
  <c r="E3" i="7"/>
  <c r="M3" i="7" s="1"/>
  <c r="F3" i="7"/>
  <c r="C4" i="7"/>
  <c r="K4" i="7" s="1"/>
  <c r="D4" i="7"/>
  <c r="E4" i="7"/>
  <c r="F4" i="7"/>
  <c r="N4" i="7" s="1"/>
  <c r="AF4" i="7" s="1"/>
  <c r="C5" i="7"/>
  <c r="D5" i="7"/>
  <c r="E5" i="7"/>
  <c r="M5" i="7" s="1"/>
  <c r="F5" i="7"/>
  <c r="C6" i="7"/>
  <c r="D6" i="7"/>
  <c r="L6" i="7" s="1"/>
  <c r="AD6" i="7" s="1"/>
  <c r="E6" i="7"/>
  <c r="M6" i="7" s="1"/>
  <c r="F6" i="7"/>
  <c r="N6" i="7" s="1"/>
  <c r="AF6" i="7" s="1"/>
  <c r="C7" i="7"/>
  <c r="D7" i="7"/>
  <c r="E7" i="7"/>
  <c r="M7" i="7" s="1"/>
  <c r="F7" i="7"/>
  <c r="C8" i="7"/>
  <c r="K8" i="7" s="1"/>
  <c r="D8" i="7"/>
  <c r="L8" i="7" s="1"/>
  <c r="AD8" i="7" s="1"/>
  <c r="E8" i="7"/>
  <c r="F8" i="7"/>
  <c r="N8" i="7" s="1"/>
  <c r="AF8" i="7" s="1"/>
  <c r="C9" i="7"/>
  <c r="D9" i="7"/>
  <c r="E9" i="7"/>
  <c r="M9" i="7" s="1"/>
  <c r="F9" i="7"/>
  <c r="C10" i="7"/>
  <c r="D10" i="7"/>
  <c r="L10" i="7" s="1"/>
  <c r="AD10" i="7" s="1"/>
  <c r="E10" i="7"/>
  <c r="M10" i="7" s="1"/>
  <c r="F10" i="7"/>
  <c r="C11" i="7"/>
  <c r="D11" i="7"/>
  <c r="E11" i="7"/>
  <c r="M11" i="7" s="1"/>
  <c r="F11" i="7"/>
  <c r="C12" i="7"/>
  <c r="K12" i="7" s="1"/>
  <c r="D12" i="7"/>
  <c r="L12" i="7" s="1"/>
  <c r="AD12" i="7" s="1"/>
  <c r="E12" i="7"/>
  <c r="M12" i="7" s="1"/>
  <c r="F12" i="7"/>
  <c r="C13" i="7"/>
  <c r="D13" i="7"/>
  <c r="E13" i="7"/>
  <c r="M13" i="7" s="1"/>
  <c r="F13" i="7"/>
  <c r="D2" i="7"/>
  <c r="E2" i="7"/>
  <c r="F2" i="7"/>
  <c r="C2" i="7"/>
  <c r="B3" i="1"/>
  <c r="B4" i="1"/>
  <c r="B5" i="1"/>
  <c r="J5" i="1" s="1"/>
  <c r="B6" i="1"/>
  <c r="J6" i="1" s="1"/>
  <c r="B7" i="1"/>
  <c r="J7" i="1" s="1"/>
  <c r="B8" i="1"/>
  <c r="B9" i="1"/>
  <c r="B10" i="1"/>
  <c r="J10" i="1" s="1"/>
  <c r="B11" i="1"/>
  <c r="B12" i="1"/>
  <c r="B13" i="1"/>
  <c r="J13" i="1" s="1"/>
  <c r="B2" i="1"/>
  <c r="J2" i="1" s="1"/>
  <c r="J13" i="7"/>
  <c r="AB13" i="7" s="1"/>
  <c r="H13" i="7"/>
  <c r="N13" i="7"/>
  <c r="AF13" i="7" s="1"/>
  <c r="L13" i="7"/>
  <c r="AD13" i="7" s="1"/>
  <c r="K13" i="7"/>
  <c r="AF12" i="7"/>
  <c r="N12" i="7"/>
  <c r="H12" i="7"/>
  <c r="J12" i="7"/>
  <c r="H11" i="7"/>
  <c r="N11" i="7"/>
  <c r="AF11" i="7" s="1"/>
  <c r="L11" i="7"/>
  <c r="AD11" i="7" s="1"/>
  <c r="K11" i="7"/>
  <c r="J11" i="7"/>
  <c r="H10" i="7"/>
  <c r="N10" i="7"/>
  <c r="AF10" i="7" s="1"/>
  <c r="K10" i="7"/>
  <c r="L9" i="7"/>
  <c r="AD9" i="7" s="1"/>
  <c r="H9" i="7"/>
  <c r="N9" i="7"/>
  <c r="AF9" i="7" s="1"/>
  <c r="K9" i="7"/>
  <c r="M8" i="7"/>
  <c r="H8" i="7"/>
  <c r="L7" i="7"/>
  <c r="AD7" i="7" s="1"/>
  <c r="H7" i="7"/>
  <c r="N7" i="7"/>
  <c r="AF7" i="7" s="1"/>
  <c r="K7" i="7"/>
  <c r="J7" i="7"/>
  <c r="H6" i="7"/>
  <c r="K6" i="7"/>
  <c r="J6" i="7"/>
  <c r="L5" i="7"/>
  <c r="AD5" i="7" s="1"/>
  <c r="H5" i="7"/>
  <c r="N5" i="7"/>
  <c r="AF5" i="7" s="1"/>
  <c r="K5" i="7"/>
  <c r="J5" i="7"/>
  <c r="M4" i="7"/>
  <c r="L4" i="7"/>
  <c r="AD4" i="7" s="1"/>
  <c r="H4" i="7"/>
  <c r="L3" i="7"/>
  <c r="AD3" i="7" s="1"/>
  <c r="H3" i="7"/>
  <c r="N3" i="7"/>
  <c r="AF3" i="7" s="1"/>
  <c r="K3" i="7"/>
  <c r="M2" i="7"/>
  <c r="L2" i="7"/>
  <c r="AD2" i="7" s="1"/>
  <c r="H2" i="7"/>
  <c r="N2" i="7"/>
  <c r="AF2" i="7" s="1"/>
  <c r="K2" i="7"/>
  <c r="J2" i="7"/>
  <c r="C3" i="1"/>
  <c r="D3" i="1"/>
  <c r="E3" i="1"/>
  <c r="F3" i="1"/>
  <c r="C4" i="1"/>
  <c r="D4" i="1"/>
  <c r="E4" i="1"/>
  <c r="F4" i="1"/>
  <c r="C5" i="1"/>
  <c r="D5" i="1"/>
  <c r="E5" i="1"/>
  <c r="F5" i="1"/>
  <c r="C6" i="1"/>
  <c r="D6" i="1"/>
  <c r="E6" i="1"/>
  <c r="F6" i="1"/>
  <c r="C7" i="1"/>
  <c r="D7" i="1"/>
  <c r="E7" i="1"/>
  <c r="F7" i="1"/>
  <c r="C8" i="1"/>
  <c r="D8" i="1"/>
  <c r="E8" i="1"/>
  <c r="F8" i="1"/>
  <c r="C9" i="1"/>
  <c r="D9" i="1"/>
  <c r="E9" i="1"/>
  <c r="F9" i="1"/>
  <c r="C10" i="1"/>
  <c r="D10" i="1"/>
  <c r="E10" i="1"/>
  <c r="F10" i="1"/>
  <c r="C11" i="1"/>
  <c r="D11" i="1"/>
  <c r="E11" i="1"/>
  <c r="F11" i="1"/>
  <c r="C12" i="1"/>
  <c r="D12" i="1"/>
  <c r="E12" i="1"/>
  <c r="F12" i="1"/>
  <c r="C13" i="1"/>
  <c r="D13" i="1"/>
  <c r="E13" i="1"/>
  <c r="F13" i="1"/>
  <c r="D2" i="1"/>
  <c r="L2" i="1" s="1"/>
  <c r="E2" i="1"/>
  <c r="M2" i="1" s="1"/>
  <c r="F2" i="1"/>
  <c r="N2" i="1" s="1"/>
  <c r="C2" i="1"/>
  <c r="K2" i="1" s="1"/>
  <c r="J3" i="1"/>
  <c r="J4" i="1"/>
  <c r="J11" i="1"/>
  <c r="J12" i="1"/>
  <c r="J8" i="1"/>
  <c r="J9" i="1"/>
  <c r="AH11" i="11" l="1"/>
  <c r="AH12" i="7"/>
  <c r="AH12" i="10"/>
  <c r="AH10" i="10"/>
  <c r="AH8" i="10"/>
  <c r="AH6" i="10"/>
  <c r="AH4" i="10"/>
  <c r="AF201" i="11"/>
  <c r="AH7" i="11"/>
  <c r="O11" i="11"/>
  <c r="AI11" i="11" s="1"/>
  <c r="AH2" i="11"/>
  <c r="AB11" i="11"/>
  <c r="O5" i="10"/>
  <c r="AI5" i="10" s="1"/>
  <c r="AF201" i="9"/>
  <c r="AF201" i="8"/>
  <c r="AC2" i="11"/>
  <c r="AG2" i="11"/>
  <c r="AC6" i="11"/>
  <c r="AG6" i="11"/>
  <c r="AG3" i="11"/>
  <c r="AC3" i="11"/>
  <c r="AG7" i="11"/>
  <c r="AC7" i="11"/>
  <c r="AC10" i="11"/>
  <c r="AG10" i="11"/>
  <c r="AH13" i="11"/>
  <c r="AE13" i="11"/>
  <c r="AB4" i="11"/>
  <c r="O4" i="11"/>
  <c r="AI4" i="11" s="1"/>
  <c r="O5" i="11"/>
  <c r="AI5" i="11" s="1"/>
  <c r="AB8" i="11"/>
  <c r="O8" i="11"/>
  <c r="AI8" i="11" s="1"/>
  <c r="O9" i="11"/>
  <c r="AI9" i="11" s="1"/>
  <c r="AG11" i="11"/>
  <c r="AC11" i="11"/>
  <c r="AD201" i="11"/>
  <c r="AC4" i="11"/>
  <c r="AG4" i="11"/>
  <c r="AH5" i="11"/>
  <c r="AC8" i="11"/>
  <c r="AG8" i="11"/>
  <c r="AB10" i="11"/>
  <c r="O10" i="11"/>
  <c r="AI10" i="11" s="1"/>
  <c r="AH9" i="11"/>
  <c r="AB12" i="11"/>
  <c r="O12" i="11"/>
  <c r="AI12" i="11" s="1"/>
  <c r="O13" i="11"/>
  <c r="AI13" i="11" s="1"/>
  <c r="AG13" i="11"/>
  <c r="AC13" i="11"/>
  <c r="AB2" i="11"/>
  <c r="O2" i="11"/>
  <c r="AI2" i="11" s="1"/>
  <c r="O3" i="11"/>
  <c r="AI3" i="11" s="1"/>
  <c r="AG5" i="11"/>
  <c r="AC5" i="11"/>
  <c r="AB6" i="11"/>
  <c r="O6" i="11"/>
  <c r="AI6" i="11" s="1"/>
  <c r="O7" i="11"/>
  <c r="AI7" i="11" s="1"/>
  <c r="AG9" i="11"/>
  <c r="AC9" i="11"/>
  <c r="AC12" i="11"/>
  <c r="AG12" i="11"/>
  <c r="AE2" i="11"/>
  <c r="AE4" i="11"/>
  <c r="AE6" i="11"/>
  <c r="AE8" i="11"/>
  <c r="AE10" i="11"/>
  <c r="AE12" i="11"/>
  <c r="AE3" i="11"/>
  <c r="AE5" i="11"/>
  <c r="AE7" i="11"/>
  <c r="AE9" i="11"/>
  <c r="AE11" i="11"/>
  <c r="AG7" i="10"/>
  <c r="AC7" i="10"/>
  <c r="O7" i="10"/>
  <c r="AI7" i="10" s="1"/>
  <c r="AC10" i="10"/>
  <c r="AG10" i="10"/>
  <c r="AD13" i="10"/>
  <c r="AD201" i="10" s="1"/>
  <c r="O13" i="10"/>
  <c r="AI13" i="10" s="1"/>
  <c r="AB2" i="10"/>
  <c r="O2" i="10"/>
  <c r="AI2" i="10" s="1"/>
  <c r="AB3" i="10"/>
  <c r="O3" i="10"/>
  <c r="AI3" i="10" s="1"/>
  <c r="AB4" i="10"/>
  <c r="O4" i="10"/>
  <c r="AI4" i="10" s="1"/>
  <c r="AB8" i="10"/>
  <c r="O8" i="10"/>
  <c r="AI8" i="10" s="1"/>
  <c r="AG11" i="10"/>
  <c r="AC11" i="10"/>
  <c r="O11" i="10"/>
  <c r="AI11" i="10" s="1"/>
  <c r="AC3" i="10"/>
  <c r="AG3" i="10"/>
  <c r="AC5" i="10"/>
  <c r="AG5" i="10"/>
  <c r="AC8" i="10"/>
  <c r="AG8" i="10"/>
  <c r="AC4" i="10"/>
  <c r="AG4" i="10"/>
  <c r="AH9" i="10"/>
  <c r="AB12" i="10"/>
  <c r="O12" i="10"/>
  <c r="AI12" i="10" s="1"/>
  <c r="AH13" i="10"/>
  <c r="AE13" i="10"/>
  <c r="AB6" i="10"/>
  <c r="O6" i="10"/>
  <c r="AI6" i="10" s="1"/>
  <c r="AG9" i="10"/>
  <c r="AC9" i="10"/>
  <c r="O9" i="10"/>
  <c r="AI9" i="10" s="1"/>
  <c r="AC12" i="10"/>
  <c r="AG12" i="10"/>
  <c r="AG13" i="10"/>
  <c r="AF201" i="10"/>
  <c r="AC6" i="10"/>
  <c r="AG6" i="10"/>
  <c r="AG2" i="10"/>
  <c r="AC2" i="10"/>
  <c r="AH7" i="10"/>
  <c r="AB10" i="10"/>
  <c r="O10" i="10"/>
  <c r="AI10" i="10" s="1"/>
  <c r="AE2" i="10"/>
  <c r="AE4" i="10"/>
  <c r="AE6" i="10"/>
  <c r="AE8" i="10"/>
  <c r="AE10" i="10"/>
  <c r="AE12" i="10"/>
  <c r="AE3" i="10"/>
  <c r="AE5" i="10"/>
  <c r="AE7" i="10"/>
  <c r="AE9" i="10"/>
  <c r="AE11" i="10"/>
  <c r="AG7" i="9"/>
  <c r="AC7" i="9"/>
  <c r="O7" i="9"/>
  <c r="AI7" i="9" s="1"/>
  <c r="AC10" i="9"/>
  <c r="AG10" i="9"/>
  <c r="AD13" i="9"/>
  <c r="AD201" i="9" s="1"/>
  <c r="O13" i="9"/>
  <c r="AI13" i="9" s="1"/>
  <c r="AB8" i="9"/>
  <c r="O8" i="9"/>
  <c r="AI8" i="9" s="1"/>
  <c r="AG11" i="9"/>
  <c r="AC11" i="9"/>
  <c r="O11" i="9"/>
  <c r="AI11" i="9" s="1"/>
  <c r="AH2" i="9"/>
  <c r="AH3" i="9"/>
  <c r="AH4" i="9"/>
  <c r="AH5" i="9"/>
  <c r="AC8" i="9"/>
  <c r="AG8" i="9"/>
  <c r="AB2" i="9"/>
  <c r="O2" i="9"/>
  <c r="AI2" i="9" s="1"/>
  <c r="AB3" i="9"/>
  <c r="O3" i="9"/>
  <c r="AI3" i="9" s="1"/>
  <c r="AB4" i="9"/>
  <c r="O4" i="9"/>
  <c r="AI4" i="9" s="1"/>
  <c r="O5" i="9"/>
  <c r="AI5" i="9" s="1"/>
  <c r="AB5" i="9"/>
  <c r="AH9" i="9"/>
  <c r="AB12" i="9"/>
  <c r="O12" i="9"/>
  <c r="AI12" i="9" s="1"/>
  <c r="AC2" i="9"/>
  <c r="AG2" i="9"/>
  <c r="AG3" i="9"/>
  <c r="AC3" i="9"/>
  <c r="AG4" i="9"/>
  <c r="AC4" i="9"/>
  <c r="AC5" i="9"/>
  <c r="AG5" i="9"/>
  <c r="AB6" i="9"/>
  <c r="O6" i="9"/>
  <c r="AI6" i="9" s="1"/>
  <c r="AG9" i="9"/>
  <c r="AC9" i="9"/>
  <c r="O9" i="9"/>
  <c r="AI9" i="9" s="1"/>
  <c r="AC12" i="9"/>
  <c r="AG12" i="9"/>
  <c r="AG13" i="9"/>
  <c r="AC6" i="9"/>
  <c r="AG6" i="9"/>
  <c r="AH13" i="9"/>
  <c r="AE13" i="9"/>
  <c r="AH7" i="9"/>
  <c r="AB10" i="9"/>
  <c r="O10" i="9"/>
  <c r="AI10" i="9" s="1"/>
  <c r="AE2" i="9"/>
  <c r="AE4" i="9"/>
  <c r="AE6" i="9"/>
  <c r="AE8" i="9"/>
  <c r="AE10" i="9"/>
  <c r="AE12" i="9"/>
  <c r="AE3" i="9"/>
  <c r="AE5" i="9"/>
  <c r="AE7" i="9"/>
  <c r="AE9" i="9"/>
  <c r="AE11" i="9"/>
  <c r="AB2" i="8"/>
  <c r="O2" i="8"/>
  <c r="AI2" i="8" s="1"/>
  <c r="AB3" i="8"/>
  <c r="O3" i="8"/>
  <c r="AI3" i="8" s="1"/>
  <c r="AB4" i="8"/>
  <c r="O4" i="8"/>
  <c r="AI4" i="8" s="1"/>
  <c r="AB5" i="8"/>
  <c r="O5" i="8"/>
  <c r="AI5" i="8" s="1"/>
  <c r="AB6" i="8"/>
  <c r="O6" i="8"/>
  <c r="AI6" i="8" s="1"/>
  <c r="AB7" i="8"/>
  <c r="O7" i="8"/>
  <c r="AI7" i="8" s="1"/>
  <c r="AB8" i="8"/>
  <c r="O8" i="8"/>
  <c r="AI8" i="8" s="1"/>
  <c r="AB9" i="8"/>
  <c r="O9" i="8"/>
  <c r="AI9" i="8" s="1"/>
  <c r="AB10" i="8"/>
  <c r="O10" i="8"/>
  <c r="AI10" i="8" s="1"/>
  <c r="AB11" i="8"/>
  <c r="O11" i="8"/>
  <c r="AI11" i="8" s="1"/>
  <c r="AB12" i="8"/>
  <c r="O12" i="8"/>
  <c r="AI12" i="8" s="1"/>
  <c r="AB13" i="8"/>
  <c r="O13" i="8"/>
  <c r="AI13" i="8" s="1"/>
  <c r="AG9" i="8"/>
  <c r="AC9" i="8"/>
  <c r="AG4" i="8"/>
  <c r="AC4" i="8"/>
  <c r="AG7" i="8"/>
  <c r="AC7" i="8"/>
  <c r="AC10" i="8"/>
  <c r="AG10" i="8"/>
  <c r="AH13" i="8"/>
  <c r="AE13" i="8"/>
  <c r="AG3" i="8"/>
  <c r="AC3" i="8"/>
  <c r="AC8" i="8"/>
  <c r="AG8" i="8"/>
  <c r="AC5" i="8"/>
  <c r="AG5" i="8"/>
  <c r="AC12" i="8"/>
  <c r="AG12" i="8"/>
  <c r="AD201" i="8"/>
  <c r="AG13" i="8"/>
  <c r="AC2" i="8"/>
  <c r="AG2" i="8"/>
  <c r="AG6" i="8"/>
  <c r="AC6" i="8"/>
  <c r="AG11" i="8"/>
  <c r="AC11" i="8"/>
  <c r="AH2" i="8"/>
  <c r="AH3" i="8"/>
  <c r="AH4" i="8"/>
  <c r="AH5" i="8"/>
  <c r="AH6" i="8"/>
  <c r="AH7" i="8"/>
  <c r="AH8" i="8"/>
  <c r="AH9" i="8"/>
  <c r="AH10" i="8"/>
  <c r="AH11" i="8"/>
  <c r="AH12" i="8"/>
  <c r="AE2" i="8"/>
  <c r="AE4" i="8"/>
  <c r="AE6" i="8"/>
  <c r="AE8" i="8"/>
  <c r="AE10" i="8"/>
  <c r="AE12" i="8"/>
  <c r="AE3" i="8"/>
  <c r="AE5" i="8"/>
  <c r="AE7" i="8"/>
  <c r="AE9" i="8"/>
  <c r="AE11" i="8"/>
  <c r="AF201" i="7"/>
  <c r="AC2" i="7"/>
  <c r="AG2" i="7"/>
  <c r="AG3" i="7"/>
  <c r="AC3" i="7"/>
  <c r="AC4" i="7"/>
  <c r="AG4" i="7"/>
  <c r="AG5" i="7"/>
  <c r="AC5" i="7"/>
  <c r="AC6" i="7"/>
  <c r="AG6" i="7"/>
  <c r="AG7" i="7"/>
  <c r="AC7" i="7"/>
  <c r="AC8" i="7"/>
  <c r="AG8" i="7"/>
  <c r="AG9" i="7"/>
  <c r="AC9" i="7"/>
  <c r="AC10" i="7"/>
  <c r="AG10" i="7"/>
  <c r="AG11" i="7"/>
  <c r="AC11" i="7"/>
  <c r="AH13" i="7"/>
  <c r="AE13" i="7"/>
  <c r="AG13" i="7"/>
  <c r="AC13" i="7"/>
  <c r="AH2" i="7"/>
  <c r="AH3" i="7"/>
  <c r="AH4" i="7"/>
  <c r="AH5" i="7"/>
  <c r="AH6" i="7"/>
  <c r="AH7" i="7"/>
  <c r="AH8" i="7"/>
  <c r="AH9" i="7"/>
  <c r="AH10" i="7"/>
  <c r="AB12" i="7"/>
  <c r="O12" i="7"/>
  <c r="AI12" i="7" s="1"/>
  <c r="O13" i="7"/>
  <c r="AI13" i="7" s="1"/>
  <c r="AD201" i="7"/>
  <c r="AH11" i="7"/>
  <c r="AB2" i="7"/>
  <c r="O2" i="7"/>
  <c r="AI2" i="7" s="1"/>
  <c r="AB3" i="7"/>
  <c r="O3" i="7"/>
  <c r="AI3" i="7" s="1"/>
  <c r="AB4" i="7"/>
  <c r="O4" i="7"/>
  <c r="AI4" i="7" s="1"/>
  <c r="AB5" i="7"/>
  <c r="O5" i="7"/>
  <c r="AI5" i="7" s="1"/>
  <c r="AB6" i="7"/>
  <c r="O6" i="7"/>
  <c r="AI6" i="7" s="1"/>
  <c r="AB7" i="7"/>
  <c r="O7" i="7"/>
  <c r="AI7" i="7" s="1"/>
  <c r="AB8" i="7"/>
  <c r="O8" i="7"/>
  <c r="AI8" i="7" s="1"/>
  <c r="O9" i="7"/>
  <c r="AI9" i="7" s="1"/>
  <c r="AB9" i="7"/>
  <c r="AB10" i="7"/>
  <c r="O10" i="7"/>
  <c r="AI10" i="7" s="1"/>
  <c r="AB11" i="7"/>
  <c r="O11" i="7"/>
  <c r="AI11" i="7" s="1"/>
  <c r="AC12" i="7"/>
  <c r="AG12" i="7"/>
  <c r="AE2" i="7"/>
  <c r="AE4" i="7"/>
  <c r="AE6" i="7"/>
  <c r="AE8" i="7"/>
  <c r="AE10" i="7"/>
  <c r="AE12" i="7"/>
  <c r="AE3" i="7"/>
  <c r="AE5" i="7"/>
  <c r="AE7" i="7"/>
  <c r="AE9" i="7"/>
  <c r="AE11" i="7"/>
  <c r="AH201" i="10" l="1"/>
  <c r="AH201" i="11"/>
  <c r="AH201" i="9"/>
  <c r="AE201" i="8"/>
  <c r="AG201" i="8"/>
  <c r="AI201" i="11"/>
  <c r="AB201" i="11"/>
  <c r="AF203" i="11" s="1"/>
  <c r="AG201" i="11"/>
  <c r="AE201" i="11"/>
  <c r="AC201" i="11"/>
  <c r="AC201" i="10"/>
  <c r="AG201" i="10"/>
  <c r="AE201" i="10"/>
  <c r="AI201" i="10"/>
  <c r="AB201" i="10"/>
  <c r="AD203" i="10" s="1"/>
  <c r="AC201" i="9"/>
  <c r="AI201" i="9"/>
  <c r="AB201" i="9"/>
  <c r="AF203" i="9" s="1"/>
  <c r="AE201" i="9"/>
  <c r="AG201" i="9"/>
  <c r="AC201" i="8"/>
  <c r="AH201" i="8"/>
  <c r="AI201" i="8"/>
  <c r="AB201" i="8"/>
  <c r="AF203" i="8" s="1"/>
  <c r="AB201" i="7"/>
  <c r="AF203" i="7" s="1"/>
  <c r="AE201" i="7"/>
  <c r="AH201" i="7"/>
  <c r="AG201" i="7"/>
  <c r="AI201" i="7"/>
  <c r="AC201" i="7"/>
  <c r="AE203" i="11" l="1"/>
  <c r="AI203" i="10"/>
  <c r="AC203" i="7"/>
  <c r="AI203" i="7"/>
  <c r="AG203" i="11"/>
  <c r="AC203" i="11"/>
  <c r="AE203" i="10"/>
  <c r="AE203" i="9"/>
  <c r="AG203" i="9"/>
  <c r="AD203" i="11"/>
  <c r="AI203" i="11"/>
  <c r="AH203" i="11"/>
  <c r="AF203" i="10"/>
  <c r="AG203" i="10"/>
  <c r="AH203" i="10"/>
  <c r="AC203" i="10"/>
  <c r="AH203" i="9"/>
  <c r="AI203" i="9"/>
  <c r="AC203" i="9"/>
  <c r="AD203" i="9"/>
  <c r="AI203" i="8"/>
  <c r="AG203" i="8"/>
  <c r="AD203" i="8"/>
  <c r="AH203" i="8"/>
  <c r="AE203" i="8"/>
  <c r="AC203" i="8"/>
  <c r="AG203" i="7"/>
  <c r="AH203" i="7"/>
  <c r="AD203" i="7"/>
  <c r="AE203" i="7"/>
  <c r="O2" i="1" l="1"/>
  <c r="K3" i="1"/>
  <c r="L3" i="1"/>
  <c r="M3" i="1"/>
  <c r="N3" i="1"/>
  <c r="K4" i="1"/>
  <c r="L4" i="1"/>
  <c r="M4" i="1"/>
  <c r="N4" i="1"/>
  <c r="K5" i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H13" i="1" l="1"/>
  <c r="H12" i="1"/>
  <c r="H11" i="1"/>
  <c r="H10" i="1"/>
  <c r="H9" i="1"/>
  <c r="H8" i="1"/>
  <c r="H7" i="1"/>
  <c r="H6" i="1"/>
  <c r="H5" i="1"/>
  <c r="H4" i="1"/>
  <c r="H3" i="1"/>
  <c r="H2" i="1"/>
  <c r="AD3" i="1"/>
  <c r="AF3" i="1"/>
  <c r="AD4" i="1"/>
  <c r="AF4" i="1"/>
  <c r="AD5" i="1"/>
  <c r="AF5" i="1"/>
  <c r="AD6" i="1"/>
  <c r="AF6" i="1"/>
  <c r="AD7" i="1"/>
  <c r="AF7" i="1"/>
  <c r="AD8" i="1"/>
  <c r="AF8" i="1"/>
  <c r="AD9" i="1"/>
  <c r="AF9" i="1"/>
  <c r="AD10" i="1"/>
  <c r="AF10" i="1"/>
  <c r="AD11" i="1"/>
  <c r="AF11" i="1"/>
  <c r="AD12" i="1"/>
  <c r="AF12" i="1"/>
  <c r="AD13" i="1"/>
  <c r="AF13" i="1"/>
  <c r="AD2" i="1"/>
  <c r="AF2" i="1"/>
  <c r="AB4" i="1" l="1"/>
  <c r="O4" i="1"/>
  <c r="AI4" i="1" s="1"/>
  <c r="AB7" i="1"/>
  <c r="O7" i="1"/>
  <c r="AI7" i="1" s="1"/>
  <c r="AB10" i="1"/>
  <c r="O10" i="1"/>
  <c r="AI10" i="1" s="1"/>
  <c r="AB13" i="1"/>
  <c r="O13" i="1"/>
  <c r="AI13" i="1" s="1"/>
  <c r="AB12" i="1"/>
  <c r="O12" i="1"/>
  <c r="AI12" i="1" s="1"/>
  <c r="AB5" i="1"/>
  <c r="O5" i="1"/>
  <c r="AI5" i="1" s="1"/>
  <c r="AB8" i="1"/>
  <c r="O8" i="1"/>
  <c r="AI8" i="1" s="1"/>
  <c r="AB2" i="1"/>
  <c r="AI2" i="1"/>
  <c r="AB11" i="1"/>
  <c r="O11" i="1"/>
  <c r="AI11" i="1" s="1"/>
  <c r="AB3" i="1"/>
  <c r="O3" i="1"/>
  <c r="AI3" i="1" s="1"/>
  <c r="AB6" i="1"/>
  <c r="O6" i="1"/>
  <c r="AI6" i="1" s="1"/>
  <c r="AB9" i="1"/>
  <c r="O9" i="1"/>
  <c r="AI9" i="1" s="1"/>
  <c r="AD201" i="1"/>
  <c r="AF201" i="1"/>
  <c r="AE12" i="1"/>
  <c r="AH12" i="1"/>
  <c r="AG6" i="1"/>
  <c r="AC6" i="1"/>
  <c r="AE4" i="1"/>
  <c r="AH4" i="1"/>
  <c r="AC9" i="1"/>
  <c r="AG9" i="1"/>
  <c r="AE7" i="1"/>
  <c r="AH7" i="1"/>
  <c r="AG2" i="1"/>
  <c r="AC2" i="1"/>
  <c r="AG12" i="1"/>
  <c r="AC12" i="1"/>
  <c r="AE10" i="1"/>
  <c r="AH10" i="1"/>
  <c r="AG4" i="1"/>
  <c r="AC4" i="1"/>
  <c r="AH13" i="1"/>
  <c r="AE13" i="1"/>
  <c r="AG7" i="1"/>
  <c r="AC7" i="1"/>
  <c r="AH5" i="1"/>
  <c r="AE5" i="1"/>
  <c r="AG10" i="1"/>
  <c r="AC10" i="1"/>
  <c r="AH8" i="1"/>
  <c r="AE8" i="1"/>
  <c r="AG13" i="1"/>
  <c r="AC13" i="1"/>
  <c r="AH11" i="1"/>
  <c r="AE11" i="1"/>
  <c r="AG5" i="1"/>
  <c r="AC5" i="1"/>
  <c r="AE3" i="1"/>
  <c r="AH3" i="1"/>
  <c r="AH2" i="1"/>
  <c r="AE2" i="1"/>
  <c r="AC8" i="1"/>
  <c r="AG8" i="1"/>
  <c r="AH6" i="1"/>
  <c r="AE6" i="1"/>
  <c r="AG11" i="1"/>
  <c r="AC11" i="1"/>
  <c r="AH9" i="1"/>
  <c r="AE9" i="1"/>
  <c r="AG3" i="1"/>
  <c r="AC3" i="1"/>
  <c r="AB201" i="1" l="1"/>
  <c r="AF203" i="1" s="1"/>
  <c r="AI201" i="1"/>
  <c r="AE201" i="1"/>
  <c r="AC201" i="1"/>
  <c r="AH201" i="1"/>
  <c r="AG201" i="1"/>
  <c r="AC203" i="1" l="1"/>
  <c r="AD203" i="1"/>
  <c r="AH203" i="1"/>
  <c r="AE203" i="1"/>
  <c r="AG203" i="1"/>
  <c r="AI203" i="1"/>
</calcChain>
</file>

<file path=xl/sharedStrings.xml><?xml version="1.0" encoding="utf-8"?>
<sst xmlns="http://schemas.openxmlformats.org/spreadsheetml/2006/main" count="156" uniqueCount="9">
  <si>
    <t>Change</t>
  </si>
  <si>
    <t>Action</t>
  </si>
  <si>
    <t>Expectation</t>
  </si>
  <si>
    <t>Term premia1</t>
  </si>
  <si>
    <t>term premi 2</t>
  </si>
  <si>
    <t>dates</t>
  </si>
  <si>
    <t>Exp</t>
  </si>
  <si>
    <t>tp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</si>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</sst>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1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Zero_coupon/Announcement%20ZC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1m_unconv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1year_unconv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2year_unconv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3year_unconv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5year_unconv.cs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10year_unconv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"/>
      <sheetName val="Post"/>
      <sheetName val="Change"/>
      <sheetName val="post_2"/>
      <sheetName val="Change_2"/>
    </sheetNames>
    <sheetDataSet>
      <sheetData sheetId="0" refreshError="1"/>
      <sheetData sheetId="1" refreshError="1"/>
      <sheetData sheetId="2">
        <row r="2">
          <cell r="C2">
            <v>-5.0000000000000017E-2</v>
          </cell>
          <cell r="F2">
            <v>0</v>
          </cell>
          <cell r="J2">
            <v>-8.0000000000000016E-2</v>
          </cell>
          <cell r="N2">
            <v>-0.10999999999999999</v>
          </cell>
          <cell r="R2">
            <v>-0.1100000000000001</v>
          </cell>
          <cell r="AP2">
            <v>-8.0000000000000071E-2</v>
          </cell>
        </row>
        <row r="3">
          <cell r="C3">
            <v>0</v>
          </cell>
          <cell r="F3">
            <v>1.999999999999999E-2</v>
          </cell>
          <cell r="J3">
            <v>-0.15</v>
          </cell>
          <cell r="N3">
            <v>-0.19</v>
          </cell>
          <cell r="R3">
            <v>-0.13</v>
          </cell>
          <cell r="AP3">
            <v>0.27</v>
          </cell>
        </row>
        <row r="4">
          <cell r="C4">
            <v>0</v>
          </cell>
          <cell r="F4">
            <v>-1.0000000000000009E-2</v>
          </cell>
          <cell r="J4">
            <v>-9.9999999999999811E-3</v>
          </cell>
          <cell r="N4">
            <v>-1.0000000000000009E-2</v>
          </cell>
          <cell r="R4">
            <v>-2.9999999999999971E-2</v>
          </cell>
          <cell r="AP4">
            <v>-3.9999999999999925E-2</v>
          </cell>
        </row>
        <row r="5">
          <cell r="C5">
            <v>-9.999999999999995E-3</v>
          </cell>
          <cell r="F5">
            <v>0</v>
          </cell>
          <cell r="J5">
            <v>-1.0000000000000009E-2</v>
          </cell>
          <cell r="N5">
            <v>-2.0000000000000018E-2</v>
          </cell>
          <cell r="R5">
            <v>-2.0000000000000018E-2</v>
          </cell>
          <cell r="AP5">
            <v>-3.0000000000000027E-2</v>
          </cell>
        </row>
        <row r="6">
          <cell r="C6">
            <v>-2.0000000000000004E-2</v>
          </cell>
          <cell r="F6">
            <v>-3.9999999999999994E-2</v>
          </cell>
          <cell r="J6">
            <v>-0.03</v>
          </cell>
          <cell r="N6">
            <v>-1.999999999999999E-2</v>
          </cell>
          <cell r="R6">
            <v>-3.0000000000000027E-2</v>
          </cell>
          <cell r="AP6">
            <v>-2.0000000000000018E-2</v>
          </cell>
        </row>
        <row r="7">
          <cell r="C7">
            <v>0</v>
          </cell>
          <cell r="F7">
            <v>-9.999999999999995E-3</v>
          </cell>
          <cell r="J7">
            <v>-9.999999999999995E-3</v>
          </cell>
          <cell r="N7">
            <v>-1.0000000000000009E-2</v>
          </cell>
          <cell r="R7">
            <v>0</v>
          </cell>
          <cell r="AP7">
            <v>5.0000000000000044E-2</v>
          </cell>
        </row>
        <row r="8">
          <cell r="C8">
            <v>-1.0000000000000009E-2</v>
          </cell>
          <cell r="F8">
            <v>0</v>
          </cell>
          <cell r="J8">
            <v>-2.0000000000000004E-2</v>
          </cell>
          <cell r="N8">
            <v>-0.03</v>
          </cell>
          <cell r="R8">
            <v>-4.0000000000000008E-2</v>
          </cell>
          <cell r="AP8">
            <v>-4.0000000000000036E-2</v>
          </cell>
        </row>
        <row r="9">
          <cell r="C9">
            <v>0</v>
          </cell>
          <cell r="F9">
            <v>0</v>
          </cell>
          <cell r="J9">
            <v>0</v>
          </cell>
          <cell r="N9">
            <v>0</v>
          </cell>
          <cell r="R9">
            <v>-9.9999999999999811E-3</v>
          </cell>
          <cell r="AP9">
            <v>-7.999999999999996E-2</v>
          </cell>
        </row>
        <row r="10">
          <cell r="C10">
            <v>0</v>
          </cell>
          <cell r="F10">
            <v>0</v>
          </cell>
          <cell r="J10">
            <v>-9.999999999999995E-3</v>
          </cell>
          <cell r="N10">
            <v>-1.0000000000000009E-2</v>
          </cell>
          <cell r="R10">
            <v>-2.0000000000000018E-2</v>
          </cell>
          <cell r="AP10">
            <v>-4.0000000000000036E-2</v>
          </cell>
        </row>
        <row r="11">
          <cell r="C11">
            <v>-1.9999999999999997E-2</v>
          </cell>
          <cell r="F11">
            <v>-2.0000000000000004E-2</v>
          </cell>
          <cell r="J11">
            <v>-2.0000000000000004E-2</v>
          </cell>
          <cell r="N11">
            <v>-2.0000000000000004E-2</v>
          </cell>
          <cell r="R11">
            <v>-0.03</v>
          </cell>
          <cell r="AP11">
            <v>-4.9999999999999933E-2</v>
          </cell>
        </row>
        <row r="12">
          <cell r="C12">
            <v>0</v>
          </cell>
          <cell r="F12">
            <v>1.0000000000000002E-2</v>
          </cell>
          <cell r="J12">
            <v>0</v>
          </cell>
          <cell r="N12">
            <v>0</v>
          </cell>
          <cell r="R12">
            <v>-1.0000000000000009E-2</v>
          </cell>
          <cell r="AP12">
            <v>1.0000000000000009E-2</v>
          </cell>
        </row>
        <row r="13">
          <cell r="C13">
            <v>0</v>
          </cell>
          <cell r="F13">
            <v>1.0000000000000002E-2</v>
          </cell>
          <cell r="J13">
            <v>0.04</v>
          </cell>
          <cell r="N13">
            <v>7.0000000000000007E-2</v>
          </cell>
          <cell r="R13">
            <v>6.9999999999999951E-2</v>
          </cell>
          <cell r="AP13">
            <v>3.0000000000000027E-2</v>
          </cell>
        </row>
      </sheetData>
      <sheetData sheetId="3" refreshError="1"/>
      <sheetData sheetId="4">
        <row r="2">
          <cell r="C2">
            <v>-6.0000000000000026E-2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m_unconv"/>
    </sheetNames>
    <sheetDataSet>
      <sheetData sheetId="0">
        <row r="1">
          <cell r="A1">
            <v>-3.44497329285766E-4</v>
          </cell>
          <cell r="B1">
            <v>-7.42876196420277E-5</v>
          </cell>
          <cell r="C1">
            <v>-7.3161637489544293E-5</v>
          </cell>
          <cell r="D1">
            <v>-8.1661687891078399E-5</v>
          </cell>
        </row>
        <row r="2">
          <cell r="A2">
            <v>4.9292270640257697E-5</v>
          </cell>
          <cell r="B2">
            <v>-7.42876196420277E-5</v>
          </cell>
          <cell r="C2">
            <v>-7.4276894119732902E-5</v>
          </cell>
          <cell r="D2">
            <v>-7.5874174839231999E-5</v>
          </cell>
        </row>
        <row r="3">
          <cell r="A3">
            <v>9.4961904191854596E-5</v>
          </cell>
          <cell r="B3">
            <v>-7.4287619642027998E-5</v>
          </cell>
          <cell r="C3">
            <v>-7.8257556836115798E-5</v>
          </cell>
          <cell r="D3">
            <v>-7.3341309930356595E-5</v>
          </cell>
        </row>
        <row r="4">
          <cell r="A4">
            <v>-3.4447727688040699E-4</v>
          </cell>
          <cell r="B4">
            <v>-7.4287619642027998E-5</v>
          </cell>
          <cell r="C4">
            <v>-7.2162065296114305E-5</v>
          </cell>
          <cell r="D4">
            <v>-7.8648382945260093E-5</v>
          </cell>
        </row>
        <row r="5">
          <cell r="A5">
            <v>-2.1048796200543799E-4</v>
          </cell>
          <cell r="B5">
            <v>-7.4287619642027794E-5</v>
          </cell>
          <cell r="C5">
            <v>-7.6012678704865506E-5</v>
          </cell>
          <cell r="D5">
            <v>-6.1512254566371594E-5</v>
          </cell>
        </row>
        <row r="6">
          <cell r="A6">
            <v>3.7382273430967703E-5</v>
          </cell>
          <cell r="B6">
            <v>-7.4287619642027998E-5</v>
          </cell>
          <cell r="C6">
            <v>-7.2725004947535605E-5</v>
          </cell>
          <cell r="D6">
            <v>-7.0231934859703998E-5</v>
          </cell>
        </row>
        <row r="7">
          <cell r="A7">
            <v>-1.38524913445312E-5</v>
          </cell>
          <cell r="B7">
            <v>-7.4287619642027903E-5</v>
          </cell>
          <cell r="C7">
            <v>-7.57852285975087E-5</v>
          </cell>
          <cell r="D7">
            <v>-7.7325947461452999E-5</v>
          </cell>
        </row>
        <row r="8">
          <cell r="A8">
            <v>-1.2155118548375301E-5</v>
          </cell>
          <cell r="B8">
            <v>-7.4287619642028106E-5</v>
          </cell>
          <cell r="C8">
            <v>-7.9479084217526605E-5</v>
          </cell>
          <cell r="D8">
            <v>-7.5334262109754996E-5</v>
          </cell>
        </row>
        <row r="9">
          <cell r="A9">
            <v>4.6383730348033102E-5</v>
          </cell>
          <cell r="B9">
            <v>-7.4287619642028106E-5</v>
          </cell>
          <cell r="C9">
            <v>-7.7797799304087897E-5</v>
          </cell>
          <cell r="D9">
            <v>-7.5934743993305597E-5</v>
          </cell>
        </row>
        <row r="10">
          <cell r="A10">
            <v>-2.5560366524920899E-4</v>
          </cell>
          <cell r="B10">
            <v>-7.4287619642027794E-5</v>
          </cell>
          <cell r="C10">
            <v>-7.2501656148574997E-5</v>
          </cell>
          <cell r="D10">
            <v>-7.3714028981621999E-5</v>
          </cell>
        </row>
        <row r="11">
          <cell r="A11">
            <v>1.16640538243047E-4</v>
          </cell>
          <cell r="B11">
            <v>-7.4287619642027998E-5</v>
          </cell>
          <cell r="C11">
            <v>-7.3177291878186301E-5</v>
          </cell>
          <cell r="D11">
            <v>-7.6342754173057306E-5</v>
          </cell>
        </row>
        <row r="12">
          <cell r="A12">
            <v>-5.5038309244769099E-5</v>
          </cell>
          <cell r="B12">
            <v>-7.4287619642028106E-5</v>
          </cell>
          <cell r="C12">
            <v>-6.6114538164542305E-5</v>
          </cell>
          <cell r="D12">
            <v>-7.1529953953139598E-5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year_unconv"/>
    </sheetNames>
    <sheetDataSet>
      <sheetData sheetId="0">
        <row r="1">
          <cell r="A1">
            <v>-1.61249616969898E-4</v>
          </cell>
          <cell r="B1">
            <v>-1.74939156669179E-4</v>
          </cell>
          <cell r="C1">
            <v>-4.88428689211486E-5</v>
          </cell>
          <cell r="D1">
            <v>1.8456149553387599E-5</v>
          </cell>
        </row>
        <row r="2">
          <cell r="A2">
            <v>-1.42778795130221E-5</v>
          </cell>
          <cell r="B2">
            <v>-1.5791113924711701E-4</v>
          </cell>
          <cell r="C2">
            <v>-6.02907674764479E-5</v>
          </cell>
          <cell r="D2">
            <v>-4.3434515625978598E-5</v>
          </cell>
        </row>
        <row r="3">
          <cell r="A3">
            <v>2.7671247058754101E-6</v>
          </cell>
          <cell r="B3">
            <v>-2.7739428665707599E-5</v>
          </cell>
          <cell r="C3">
            <v>-1.0115151802164899E-4</v>
          </cell>
          <cell r="D3">
            <v>-7.0520535582298206E-5</v>
          </cell>
        </row>
        <row r="4">
          <cell r="A4">
            <v>-1.6124213293056201E-4</v>
          </cell>
          <cell r="B4">
            <v>-4.5792763529330898E-5</v>
          </cell>
          <cell r="C4">
            <v>-3.8582449247919502E-5</v>
          </cell>
          <cell r="D4">
            <v>-1.3767613194840399E-5</v>
          </cell>
        </row>
        <row r="5">
          <cell r="A5">
            <v>-1.1123410221687599E-4</v>
          </cell>
          <cell r="B5">
            <v>-1.35507293348783E-4</v>
          </cell>
          <cell r="C5">
            <v>-7.8108268226110896E-5</v>
          </cell>
          <cell r="D5">
            <v>-1.9701841098441201E-4</v>
          </cell>
        </row>
        <row r="6">
          <cell r="A6">
            <v>-1.8722976547795798E-5</v>
          </cell>
          <cell r="B6">
            <v>-4.15977112748891E-5</v>
          </cell>
          <cell r="C6">
            <v>-4.4360918389265998E-5</v>
          </cell>
          <cell r="D6">
            <v>-1.0377165565596001E-4</v>
          </cell>
        </row>
        <row r="7">
          <cell r="A7">
            <v>-3.7845021413033403E-5</v>
          </cell>
          <cell r="B7">
            <v>-5.41414855560393E-5</v>
          </cell>
          <cell r="C7">
            <v>-7.57735358560621E-5</v>
          </cell>
          <cell r="D7">
            <v>-2.7909509898383201E-5</v>
          </cell>
        </row>
        <row r="8">
          <cell r="A8">
            <v>-3.7211521114879398E-5</v>
          </cell>
          <cell r="B8">
            <v>7.1237141236348103E-6</v>
          </cell>
          <cell r="C8">
            <v>-1.13690265755923E-4</v>
          </cell>
          <cell r="D8">
            <v>-4.9208249122005401E-5</v>
          </cell>
        </row>
        <row r="9">
          <cell r="A9">
            <v>-1.5363416612762299E-5</v>
          </cell>
          <cell r="B9">
            <v>-6.4600331473021598E-7</v>
          </cell>
          <cell r="C9">
            <v>-9.6432193837222695E-5</v>
          </cell>
          <cell r="D9">
            <v>-4.2786799551494199E-5</v>
          </cell>
        </row>
        <row r="10">
          <cell r="A10">
            <v>-1.2807236633957401E-4</v>
          </cell>
          <cell r="B10">
            <v>-9.9456719099998993E-5</v>
          </cell>
          <cell r="C10">
            <v>-4.20682851748673E-5</v>
          </cell>
          <cell r="D10">
            <v>-6.6534742409792304E-5</v>
          </cell>
        </row>
        <row r="11">
          <cell r="A11">
            <v>1.0858111651173401E-5</v>
          </cell>
          <cell r="B11">
            <v>-1.43003825913888E-5</v>
          </cell>
          <cell r="C11">
            <v>-4.9003558262298597E-5</v>
          </cell>
          <cell r="D11">
            <v>-3.8423609145084798E-5</v>
          </cell>
        </row>
        <row r="12">
          <cell r="A12">
            <v>-5.3216557930294399E-5</v>
          </cell>
          <cell r="B12">
            <v>2.00980139418809E-5</v>
          </cell>
          <cell r="C12">
            <v>2.34942739372668E-5</v>
          </cell>
          <cell r="D12">
            <v>-8.9890863614788103E-5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2year_unconv"/>
    </sheetNames>
    <sheetDataSet>
      <sheetData sheetId="0">
        <row r="1">
          <cell r="A1">
            <v>-2.8445377610379901E-4</v>
          </cell>
          <cell r="B1">
            <v>-9.8428428683970106E-4</v>
          </cell>
          <cell r="C1">
            <v>-2.1290420119460699E-4</v>
          </cell>
          <cell r="D1">
            <v>-4.0145435620801597E-4</v>
          </cell>
        </row>
        <row r="2">
          <cell r="A2">
            <v>-2.2779476062664199E-4</v>
          </cell>
          <cell r="B2">
            <v>-8.7446298821133102E-4</v>
          </cell>
          <cell r="C2">
            <v>-2.4526440250438098E-4</v>
          </cell>
          <cell r="D2">
            <v>-2.7911344101716403E-4</v>
          </cell>
        </row>
        <row r="3">
          <cell r="A3">
            <v>-2.21223747896184E-4</v>
          </cell>
          <cell r="B3">
            <v>-3.4927418896896797E-5</v>
          </cell>
          <cell r="C3">
            <v>-3.6076700823799699E-4</v>
          </cell>
          <cell r="D3">
            <v>-2.2557178880304999E-4</v>
          </cell>
        </row>
        <row r="4">
          <cell r="A4">
            <v>-2.8445089093480098E-4</v>
          </cell>
          <cell r="B4">
            <v>-1.51361448188363E-4</v>
          </cell>
          <cell r="C4">
            <v>-1.83900690677407E-4</v>
          </cell>
          <cell r="D4">
            <v>-3.3775679189705101E-4</v>
          </cell>
        </row>
        <row r="5">
          <cell r="A5">
            <v>-2.6517231509963198E-4</v>
          </cell>
          <cell r="B5">
            <v>-7.2997056787605405E-4</v>
          </cell>
          <cell r="C5">
            <v>-2.9562979562094098E-4</v>
          </cell>
          <cell r="D5">
            <v>2.4479908032686E-5</v>
          </cell>
        </row>
        <row r="6">
          <cell r="A6">
            <v>-2.29508388199186E-4</v>
          </cell>
          <cell r="B6">
            <v>-1.2430568033368699E-4</v>
          </cell>
          <cell r="C6">
            <v>-2.00234904662011E-4</v>
          </cell>
          <cell r="D6">
            <v>-1.5984342008794201E-4</v>
          </cell>
        </row>
        <row r="7">
          <cell r="A7">
            <v>-2.3688012003499E-4</v>
          </cell>
          <cell r="B7">
            <v>-2.0520608976551299E-4</v>
          </cell>
          <cell r="C7">
            <v>-2.8903012065577E-4</v>
          </cell>
          <cell r="D7">
            <v>-3.0980213055625301E-4</v>
          </cell>
        </row>
        <row r="8">
          <cell r="A8">
            <v>-2.3663589958948899E-4</v>
          </cell>
          <cell r="B8">
            <v>1.8992057840614299E-4</v>
          </cell>
          <cell r="C8">
            <v>-3.9621075355890302E-4</v>
          </cell>
          <cell r="D8">
            <v>-2.6770034927021198E-4</v>
          </cell>
        </row>
        <row r="9">
          <cell r="A9">
            <v>-2.2821324559796699E-4</v>
          </cell>
          <cell r="B9">
            <v>1.3981019632776899E-4</v>
          </cell>
          <cell r="C9">
            <v>-3.4742671875897998E-4</v>
          </cell>
          <cell r="D9">
            <v>-2.8039379851706501E-4</v>
          </cell>
        </row>
        <row r="10">
          <cell r="A10">
            <v>-2.7166362753863998E-4</v>
          </cell>
          <cell r="B10">
            <v>-4.9746429411746495E-4</v>
          </cell>
          <cell r="C10">
            <v>-1.9375423294841699E-4</v>
          </cell>
          <cell r="D10">
            <v>-2.33450611612154E-4</v>
          </cell>
        </row>
        <row r="11">
          <cell r="A11">
            <v>-2.1810459476857201E-4</v>
          </cell>
          <cell r="B11">
            <v>5.17469986601343E-5</v>
          </cell>
          <cell r="C11">
            <v>-2.13358427741325E-4</v>
          </cell>
          <cell r="D11">
            <v>-2.89018632422551E-4</v>
          </cell>
        </row>
        <row r="12">
          <cell r="A12">
            <v>-2.4280599490392399E-4</v>
          </cell>
          <cell r="B12">
            <v>2.73597639541137E-4</v>
          </cell>
          <cell r="C12">
            <v>-8.4261047330850707E-6</v>
          </cell>
          <cell r="D12">
            <v>-1.8728194893505201E-4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3year_unconv"/>
    </sheetNames>
    <sheetDataSet>
      <sheetData sheetId="0">
        <row r="1">
          <cell r="A1">
            <v>-3.8457064203302103E-4</v>
          </cell>
          <cell r="B1">
            <v>-1.1671619149294301E-3</v>
          </cell>
          <cell r="C1">
            <v>-2.5716832891027499E-4</v>
          </cell>
          <cell r="D1">
            <v>-5.6022117227246199E-4</v>
          </cell>
        </row>
        <row r="2">
          <cell r="A2">
            <v>-2.6536716244570697E-4</v>
          </cell>
          <cell r="B2">
            <v>-1.03865658751722E-3</v>
          </cell>
          <cell r="C2">
            <v>-3.0234141846604201E-4</v>
          </cell>
          <cell r="D2">
            <v>-3.5816606505449699E-4</v>
          </cell>
        </row>
        <row r="3">
          <cell r="A3">
            <v>-2.5154257380281098E-4</v>
          </cell>
          <cell r="B3">
            <v>-5.6289828460511702E-5</v>
          </cell>
          <cell r="C3">
            <v>-4.6357680457450603E-4</v>
          </cell>
          <cell r="D3">
            <v>-2.6973805009422602E-4</v>
          </cell>
        </row>
        <row r="4">
          <cell r="A4">
            <v>-3.8456457199843001E-4</v>
          </cell>
          <cell r="B4">
            <v>-1.92532918306454E-4</v>
          </cell>
          <cell r="C4">
            <v>-2.16680998022462E-4</v>
          </cell>
          <cell r="D4">
            <v>-4.5501991424445502E-4</v>
          </cell>
        </row>
        <row r="5">
          <cell r="A5">
            <v>-3.4400486050879998E-4</v>
          </cell>
          <cell r="B5">
            <v>-8.6958149902639998E-4</v>
          </cell>
          <cell r="C5">
            <v>-3.7264878126599401E-4</v>
          </cell>
          <cell r="D5">
            <v>1.43240897589472E-4</v>
          </cell>
        </row>
        <row r="6">
          <cell r="A6">
            <v>-2.6897242045528699E-4</v>
          </cell>
          <cell r="B6">
            <v>-1.60874120332126E-4</v>
          </cell>
          <cell r="C6">
            <v>-2.39482676667356E-4</v>
          </cell>
          <cell r="D6">
            <v>-1.6118276777289499E-4</v>
          </cell>
        </row>
        <row r="7">
          <cell r="A7">
            <v>-2.8448162191267501E-4</v>
          </cell>
          <cell r="B7">
            <v>-2.5553821310523098E-4</v>
          </cell>
          <cell r="C7">
            <v>-3.6343599221728702E-4</v>
          </cell>
          <cell r="D7">
            <v>-4.0885071495699399E-4</v>
          </cell>
        </row>
        <row r="8">
          <cell r="A8">
            <v>-2.8396781265134199E-4</v>
          </cell>
          <cell r="B8">
            <v>2.0681182734110201E-4</v>
          </cell>
          <cell r="C8">
            <v>-5.1305435467520596E-4</v>
          </cell>
          <cell r="D8">
            <v>-3.3931649642881401E-4</v>
          </cell>
        </row>
        <row r="9">
          <cell r="A9">
            <v>-2.6624760246600802E-4</v>
          </cell>
          <cell r="B9">
            <v>1.48176106072467E-4</v>
          </cell>
          <cell r="C9">
            <v>-4.4495448249539402E-4</v>
          </cell>
          <cell r="D9">
            <v>-3.6028067055271599E-4</v>
          </cell>
        </row>
        <row r="10">
          <cell r="A10">
            <v>-3.5766176971030401E-4</v>
          </cell>
          <cell r="B10">
            <v>-5.9751865504339605E-4</v>
          </cell>
          <cell r="C10">
            <v>-2.30436009716886E-4</v>
          </cell>
          <cell r="D10">
            <v>-2.8275051109275201E-4</v>
          </cell>
        </row>
        <row r="11">
          <cell r="A11">
            <v>-2.4498026587977902E-4</v>
          </cell>
          <cell r="B11">
            <v>4.5130611340697097E-5</v>
          </cell>
          <cell r="C11">
            <v>-2.5780240458480799E-4</v>
          </cell>
          <cell r="D11">
            <v>-3.7452522428023702E-4</v>
          </cell>
        </row>
        <row r="12">
          <cell r="A12">
            <v>-2.9694892121230197E-4</v>
          </cell>
          <cell r="B12">
            <v>3.0472496689003102E-4</v>
          </cell>
          <cell r="C12">
            <v>2.8272026519748501E-5</v>
          </cell>
          <cell r="D12">
            <v>-2.06499535915892E-4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5year_unconv"/>
    </sheetNames>
    <sheetDataSet>
      <sheetData sheetId="0">
        <row r="1">
          <cell r="A1">
            <v>-4.50582544284397E-4</v>
          </cell>
          <cell r="B1">
            <v>-7.571462968704E-4</v>
          </cell>
          <cell r="C1">
            <v>-1.7890422140109401E-4</v>
          </cell>
          <cell r="D1">
            <v>-4.6972235345583399E-4</v>
          </cell>
        </row>
        <row r="2">
          <cell r="A2">
            <v>-1.4075015459907701E-4</v>
          </cell>
          <cell r="B2">
            <v>-6.7996397342289796E-4</v>
          </cell>
          <cell r="C2">
            <v>-2.3741966624990301E-4</v>
          </cell>
          <cell r="D2">
            <v>-2.8784202958455498E-4</v>
          </cell>
        </row>
        <row r="3">
          <cell r="A3">
            <v>-1.0481743392285201E-4</v>
          </cell>
          <cell r="B3">
            <v>-8.9939026843269897E-5</v>
          </cell>
          <cell r="C3">
            <v>-4.4627764865243198E-4</v>
          </cell>
          <cell r="D3">
            <v>-2.08243368497911E-4</v>
          </cell>
        </row>
        <row r="4">
          <cell r="A4">
            <v>-4.5056676711640502E-4</v>
          </cell>
          <cell r="B4">
            <v>-1.71768772268884E-4</v>
          </cell>
          <cell r="C4">
            <v>-1.26458524174284E-4</v>
          </cell>
          <cell r="D4">
            <v>-3.7502522283018201E-4</v>
          </cell>
        </row>
        <row r="5">
          <cell r="A5">
            <v>-3.4514440545980199E-4</v>
          </cell>
          <cell r="B5">
            <v>-5.7841481254684195E-4</v>
          </cell>
          <cell r="C5">
            <v>-3.28493060849289E-4</v>
          </cell>
          <cell r="D5">
            <v>1.6350048787343001E-4</v>
          </cell>
        </row>
        <row r="6">
          <cell r="A6">
            <v>-1.5012090206725E-4</v>
          </cell>
          <cell r="B6">
            <v>-1.52753999617665E-4</v>
          </cell>
          <cell r="C6">
            <v>-1.5599492255497001E-4</v>
          </cell>
          <cell r="D6">
            <v>-1.105271059476E-4</v>
          </cell>
        </row>
        <row r="7">
          <cell r="A7">
            <v>-1.9043225007730501E-4</v>
          </cell>
          <cell r="B7">
            <v>-2.09610744582339E-4</v>
          </cell>
          <cell r="C7">
            <v>-3.16559175990301E-4</v>
          </cell>
          <cell r="D7">
            <v>-3.33465922325975E-4</v>
          </cell>
        </row>
        <row r="8">
          <cell r="A8">
            <v>-1.8909676262482099E-4</v>
          </cell>
          <cell r="B8">
            <v>6.8083971164542806E-5</v>
          </cell>
          <cell r="C8">
            <v>-5.1036892252019704E-4</v>
          </cell>
          <cell r="D8">
            <v>-2.7087455128778099E-4</v>
          </cell>
        </row>
        <row r="9">
          <cell r="A9">
            <v>-1.4303858473894201E-4</v>
          </cell>
          <cell r="B9">
            <v>3.2866433528797598E-5</v>
          </cell>
          <cell r="C9">
            <v>-4.2215502451286002E-4</v>
          </cell>
          <cell r="D9">
            <v>-2.8974549610995899E-4</v>
          </cell>
        </row>
        <row r="10">
          <cell r="A10">
            <v>-3.8064129555283002E-4</v>
          </cell>
          <cell r="B10">
            <v>-4.15009583789393E-4</v>
          </cell>
          <cell r="C10">
            <v>-1.44276225733221E-4</v>
          </cell>
          <cell r="D10">
            <v>-2.1995656225658799E-4</v>
          </cell>
        </row>
        <row r="11">
          <cell r="A11">
            <v>-8.77607544309197E-5</v>
          </cell>
          <cell r="B11">
            <v>-2.902431344921E-5</v>
          </cell>
          <cell r="C11">
            <v>-1.7972557810987699E-4</v>
          </cell>
          <cell r="D11">
            <v>-3.0256776069428502E-4</v>
          </cell>
        </row>
        <row r="12">
          <cell r="A12">
            <v>-2.2283711903161999E-4</v>
          </cell>
          <cell r="B12">
            <v>1.2689214479134E-4</v>
          </cell>
          <cell r="C12">
            <v>1.9084399684220901E-4</v>
          </cell>
          <cell r="D12">
            <v>-1.5131908878897801E-4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0year_unconv"/>
    </sheetNames>
    <sheetDataSet>
      <sheetData sheetId="0">
        <row r="1">
          <cell r="A1">
            <v>-4.8431925832999502E-4</v>
          </cell>
          <cell r="B1">
            <v>4.43209534685184E-4</v>
          </cell>
          <cell r="C1">
            <v>6.2881375937220803E-5</v>
          </cell>
          <cell r="D1">
            <v>-6.7967069454406197E-5</v>
          </cell>
        </row>
        <row r="2">
          <cell r="A2">
            <v>2.0113467973328499E-4</v>
          </cell>
          <cell r="B2">
            <v>3.7524133060736202E-4</v>
          </cell>
          <cell r="C2">
            <v>-1.32438309499468E-5</v>
          </cell>
          <cell r="D2">
            <v>-2.5592305417680399E-5</v>
          </cell>
        </row>
        <row r="3">
          <cell r="A3">
            <v>2.8062999950234402E-4</v>
          </cell>
          <cell r="B3">
            <v>-1.4434572234535301E-4</v>
          </cell>
          <cell r="C3">
            <v>-2.8495597740135499E-4</v>
          </cell>
          <cell r="D3">
            <v>-7.0472841125008203E-6</v>
          </cell>
        </row>
        <row r="4">
          <cell r="A4">
            <v>-4.8428435390330599E-4</v>
          </cell>
          <cell r="B4">
            <v>-7.2284911160943504E-5</v>
          </cell>
          <cell r="C4">
            <v>1.3111019248383099E-4</v>
          </cell>
          <cell r="D4">
            <v>-4.5904382959208703E-5</v>
          </cell>
        </row>
        <row r="5">
          <cell r="A5">
            <v>-2.5105446779990999E-4</v>
          </cell>
          <cell r="B5">
            <v>2.8581523170208398E-4</v>
          </cell>
          <cell r="C5">
            <v>-1.31725046015614E-4</v>
          </cell>
          <cell r="D5">
            <v>7.9562184468534396E-5</v>
          </cell>
        </row>
        <row r="6">
          <cell r="A6">
            <v>1.80403419966739E-4</v>
          </cell>
          <cell r="B6">
            <v>-8.9029677194457998E-5</v>
          </cell>
          <cell r="C6">
            <v>9.2685047750828205E-5</v>
          </cell>
          <cell r="D6">
            <v>1.57188044889834E-5</v>
          </cell>
        </row>
        <row r="7">
          <cell r="A7">
            <v>9.1221097001102598E-5</v>
          </cell>
          <cell r="B7">
            <v>-3.8960559392009202E-5</v>
          </cell>
          <cell r="C7">
            <v>-1.16199752544712E-4</v>
          </cell>
          <cell r="D7">
            <v>-3.6221831735891699E-5</v>
          </cell>
        </row>
        <row r="8">
          <cell r="A8">
            <v>9.4175646505978105E-5</v>
          </cell>
          <cell r="B8">
            <v>-2.83503743221595E-4</v>
          </cell>
          <cell r="C8">
            <v>-3.6833501511442102E-4</v>
          </cell>
          <cell r="D8">
            <v>-2.1639195626470098E-5</v>
          </cell>
        </row>
        <row r="9">
          <cell r="A9">
            <v>1.9607189900546599E-4</v>
          </cell>
          <cell r="B9">
            <v>-2.5249051793597798E-4</v>
          </cell>
          <cell r="C9">
            <v>-2.5357383960797401E-4</v>
          </cell>
          <cell r="D9">
            <v>-2.6035778043795E-5</v>
          </cell>
        </row>
        <row r="10">
          <cell r="A10">
            <v>-3.2958558305218501E-4</v>
          </cell>
          <cell r="B10">
            <v>1.4191751730995399E-4</v>
          </cell>
          <cell r="C10">
            <v>1.07930394040318E-4</v>
          </cell>
          <cell r="D10">
            <v>-9.7762424246250801E-6</v>
          </cell>
        </row>
        <row r="11">
          <cell r="A11">
            <v>3.18365137974803E-4</v>
          </cell>
          <cell r="B11">
            <v>-1.9798836338512E-4</v>
          </cell>
          <cell r="C11">
            <v>6.1812838399040795E-5</v>
          </cell>
          <cell r="D11">
            <v>-2.9023129421956401E-5</v>
          </cell>
        </row>
        <row r="12">
          <cell r="A12">
            <v>1.95305772987576E-5</v>
          </cell>
          <cell r="B12">
            <v>-3.3529132576604802E-4</v>
          </cell>
          <cell r="C12">
            <v>5.4390240692586201E-4</v>
          </cell>
          <cell r="D12">
            <v>6.2150241420950196E-6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topLeftCell="D1" workbookViewId="0">
      <selection activeCell="Q2" sqref="Q2:T13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9.7109375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[1]Change!$C2/100</f>
        <v>-5.0000000000000012E-4</v>
      </c>
      <c r="C2">
        <f>[2]contrs_1m_unconv!A1</f>
        <v>-3.44497329285766E-4</v>
      </c>
      <c r="D2">
        <f>[2]contrs_1m_unconv!B1</f>
        <v>-7.42876196420277E-5</v>
      </c>
      <c r="E2">
        <f>[2]contrs_1m_unconv!C1</f>
        <v>-7.3161637489544293E-5</v>
      </c>
      <c r="F2">
        <f>[2]contrs_1m_unconv!D1</f>
        <v>-8.1661687891078399E-5</v>
      </c>
      <c r="H2" s="1">
        <f>EOMONTH(I2,-1)+1</f>
        <v>36982</v>
      </c>
      <c r="I2" s="1">
        <v>36985</v>
      </c>
      <c r="J2">
        <f>B2*100</f>
        <v>-5.000000000000001E-2</v>
      </c>
      <c r="K2">
        <f>C2*100</f>
        <v>-3.4449732928576601E-2</v>
      </c>
      <c r="L2">
        <f>D2*100</f>
        <v>-7.4287619642027696E-3</v>
      </c>
      <c r="M2">
        <f>E2*100</f>
        <v>-7.3161637489544294E-3</v>
      </c>
      <c r="N2">
        <f>F2*100</f>
        <v>-8.1661687891078395E-3</v>
      </c>
      <c r="O2">
        <f>J2-K2-L2-M2-N2</f>
        <v>7.3608274308416292E-3</v>
      </c>
      <c r="Q2">
        <f>J2</f>
        <v>-5.000000000000001E-2</v>
      </c>
      <c r="R2">
        <f>K2-K$15</f>
        <v>-2.7020970964373805E-2</v>
      </c>
      <c r="S2">
        <f t="shared" ref="S2:T13" si="0">L2-L$15</f>
        <v>2.3418766925686896E-17</v>
      </c>
      <c r="T2">
        <f t="shared" si="0"/>
        <v>1.1259821524836362E-4</v>
      </c>
      <c r="U2" s="1"/>
      <c r="V2" s="1"/>
      <c r="W2" s="1"/>
      <c r="X2" s="1"/>
      <c r="Y2" s="1"/>
      <c r="Z2" s="1"/>
      <c r="AA2" s="1">
        <v>36985</v>
      </c>
      <c r="AB2">
        <f t="shared" ref="AB2:AB13" si="1">J2^2</f>
        <v>2.5000000000000009E-3</v>
      </c>
      <c r="AC2">
        <f t="shared" ref="AC2:AC13" si="2">K2^2</f>
        <v>1.186784098850255E-3</v>
      </c>
      <c r="AD2">
        <f t="shared" ref="AD2:AD13" si="3">L2^2</f>
        <v>5.5186504320785792E-5</v>
      </c>
      <c r="AE2">
        <f t="shared" ref="AE2:AE13" si="4">M2^2</f>
        <v>5.3526252001514933E-5</v>
      </c>
      <c r="AF2">
        <f t="shared" ref="AF2:AF13" si="5">N2^2</f>
        <v>6.6686312692199002E-5</v>
      </c>
      <c r="AG2">
        <f t="shared" ref="AG2:AG13" si="6">(K2+L2)^2</f>
        <v>1.7538083344845481E-3</v>
      </c>
      <c r="AH2">
        <f t="shared" ref="AH2:AH13" si="7">(M2+N2)^2</f>
        <v>2.3970262081914168E-4</v>
      </c>
      <c r="AI2">
        <f t="shared" ref="AI2:AI13" si="8">O2^2</f>
        <v>5.4181780466630582E-5</v>
      </c>
    </row>
    <row r="3" spans="1:35" x14ac:dyDescent="0.25">
      <c r="A3" s="3">
        <v>43909</v>
      </c>
      <c r="B3" s="2">
        <f>[1]Change!$C3/100</f>
        <v>0</v>
      </c>
      <c r="C3">
        <f>[2]contrs_1m_unconv!A2</f>
        <v>4.9292270640257697E-5</v>
      </c>
      <c r="D3">
        <f>[2]contrs_1m_unconv!B2</f>
        <v>-7.42876196420277E-5</v>
      </c>
      <c r="E3">
        <f>[2]contrs_1m_unconv!C2</f>
        <v>-7.4276894119732902E-5</v>
      </c>
      <c r="F3">
        <f>[2]contrs_1m_unconv!D2</f>
        <v>-7.5874174839231999E-5</v>
      </c>
      <c r="H3" s="1">
        <f t="shared" ref="H3:H13" si="9">EOMONTH(I3,-1)+1</f>
        <v>37012</v>
      </c>
      <c r="I3" s="1">
        <v>37013</v>
      </c>
      <c r="J3">
        <f t="shared" ref="J3:J13" si="10">B3*100</f>
        <v>0</v>
      </c>
      <c r="K3">
        <f t="shared" ref="K3:K13" si="11">C3*100</f>
        <v>4.9292270640257695E-3</v>
      </c>
      <c r="L3">
        <f t="shared" ref="L3:L13" si="12">D3*100</f>
        <v>-7.4287619642027696E-3</v>
      </c>
      <c r="M3">
        <f t="shared" ref="M3:M13" si="13">E3*100</f>
        <v>-7.42768941197329E-3</v>
      </c>
      <c r="N3">
        <f t="shared" ref="N3:N13" si="14">F3*100</f>
        <v>-7.5874174839232001E-3</v>
      </c>
      <c r="O3">
        <f t="shared" ref="O3:O13" si="15">J3-K3-L3-M3-N3</f>
        <v>1.7514641796073489E-2</v>
      </c>
      <c r="Q3">
        <f t="shared" ref="Q3:Q13" si="16">J3</f>
        <v>0</v>
      </c>
      <c r="R3">
        <f t="shared" ref="R3:R13" si="17">K3-K$15</f>
        <v>1.2357989028228565E-2</v>
      </c>
      <c r="S3">
        <f t="shared" si="0"/>
        <v>2.3418766925686896E-17</v>
      </c>
      <c r="T3">
        <f t="shared" si="0"/>
        <v>1.0725522295029766E-6</v>
      </c>
      <c r="U3" s="1"/>
      <c r="V3" s="1"/>
      <c r="W3" s="1"/>
      <c r="X3" s="1"/>
      <c r="Y3" s="1"/>
      <c r="Z3" s="1"/>
      <c r="AA3" s="1">
        <v>37013</v>
      </c>
      <c r="AB3">
        <f t="shared" si="1"/>
        <v>0</v>
      </c>
      <c r="AC3">
        <f t="shared" si="2"/>
        <v>2.4297279448724108E-5</v>
      </c>
      <c r="AD3">
        <f t="shared" si="3"/>
        <v>5.5186504320785792E-5</v>
      </c>
      <c r="AE3">
        <f t="shared" si="4"/>
        <v>5.5170570000740118E-5</v>
      </c>
      <c r="AF3">
        <f t="shared" si="5"/>
        <v>5.7568904075343467E-5</v>
      </c>
      <c r="AG3">
        <f t="shared" si="6"/>
        <v>6.2476747172028458E-6</v>
      </c>
      <c r="AH3">
        <f t="shared" si="7"/>
        <v>2.2545343509519831E-4</v>
      </c>
      <c r="AI3">
        <f t="shared" si="8"/>
        <v>3.0676267724476437E-4</v>
      </c>
    </row>
    <row r="4" spans="1:35" x14ac:dyDescent="0.25">
      <c r="A4" s="3">
        <v>44088</v>
      </c>
      <c r="B4" s="2">
        <f>[1]Change!$C4/100</f>
        <v>0</v>
      </c>
      <c r="C4">
        <f>[2]contrs_1m_unconv!A3</f>
        <v>9.4961904191854596E-5</v>
      </c>
      <c r="D4">
        <f>[2]contrs_1m_unconv!B3</f>
        <v>-7.4287619642027998E-5</v>
      </c>
      <c r="E4">
        <f>[2]contrs_1m_unconv!C3</f>
        <v>-7.8257556836115798E-5</v>
      </c>
      <c r="F4">
        <f>[2]contrs_1m_unconv!D3</f>
        <v>-7.3341309930356595E-5</v>
      </c>
      <c r="H4" s="1">
        <f t="shared" si="9"/>
        <v>37043</v>
      </c>
      <c r="I4" s="1">
        <v>37048</v>
      </c>
      <c r="J4">
        <f t="shared" si="10"/>
        <v>0</v>
      </c>
      <c r="K4">
        <f t="shared" si="11"/>
        <v>9.4961904191854588E-3</v>
      </c>
      <c r="L4">
        <f t="shared" si="12"/>
        <v>-7.4287619642027999E-3</v>
      </c>
      <c r="M4">
        <f t="shared" si="13"/>
        <v>-7.825755683611579E-3</v>
      </c>
      <c r="N4">
        <f t="shared" si="14"/>
        <v>-7.3341309930356592E-3</v>
      </c>
      <c r="O4">
        <f t="shared" si="15"/>
        <v>1.309245822166458E-2</v>
      </c>
      <c r="Q4">
        <f t="shared" si="16"/>
        <v>0</v>
      </c>
      <c r="R4">
        <f t="shared" si="17"/>
        <v>1.6924952383388255E-2</v>
      </c>
      <c r="S4">
        <f t="shared" si="0"/>
        <v>-6.9388939039072284E-18</v>
      </c>
      <c r="T4">
        <f t="shared" si="0"/>
        <v>-3.9699371940878601E-4</v>
      </c>
      <c r="U4" s="1"/>
      <c r="V4" s="1"/>
      <c r="W4" s="1"/>
      <c r="X4" s="1"/>
      <c r="Y4" s="1"/>
      <c r="Z4" s="1"/>
      <c r="AA4" s="1">
        <v>37048</v>
      </c>
      <c r="AB4">
        <f t="shared" si="1"/>
        <v>0</v>
      </c>
      <c r="AC4">
        <f t="shared" si="2"/>
        <v>9.0177632477429697E-5</v>
      </c>
      <c r="AD4">
        <f t="shared" si="3"/>
        <v>5.5186504320786239E-5</v>
      </c>
      <c r="AE4">
        <f t="shared" si="4"/>
        <v>6.1242452019578933E-5</v>
      </c>
      <c r="AF4">
        <f t="shared" si="5"/>
        <v>5.3789477423006222E-5</v>
      </c>
      <c r="AG4">
        <f t="shared" si="6"/>
        <v>4.274260416471984E-6</v>
      </c>
      <c r="AH4">
        <f t="shared" si="7"/>
        <v>2.2982216404878646E-4</v>
      </c>
      <c r="AI4">
        <f t="shared" si="8"/>
        <v>1.7141246228603247E-4</v>
      </c>
    </row>
    <row r="5" spans="1:35" x14ac:dyDescent="0.25">
      <c r="A5" s="3">
        <v>44096</v>
      </c>
      <c r="B5" s="2">
        <f>[1]Change!$C5/100</f>
        <v>-9.9999999999999951E-5</v>
      </c>
      <c r="C5">
        <f>[2]contrs_1m_unconv!A4</f>
        <v>-3.4447727688040699E-4</v>
      </c>
      <c r="D5">
        <f>[2]contrs_1m_unconv!B4</f>
        <v>-7.4287619642027998E-5</v>
      </c>
      <c r="E5">
        <f>[2]contrs_1m_unconv!C4</f>
        <v>-7.2162065296114305E-5</v>
      </c>
      <c r="F5">
        <f>[2]contrs_1m_unconv!D4</f>
        <v>-7.8648382945260093E-5</v>
      </c>
      <c r="H5" s="1">
        <f t="shared" si="9"/>
        <v>37073</v>
      </c>
      <c r="I5" s="1">
        <v>37076</v>
      </c>
      <c r="J5">
        <f t="shared" si="10"/>
        <v>-9.999999999999995E-3</v>
      </c>
      <c r="K5">
        <f t="shared" si="11"/>
        <v>-3.4447727688040698E-2</v>
      </c>
      <c r="L5">
        <f t="shared" si="12"/>
        <v>-7.4287619642027999E-3</v>
      </c>
      <c r="M5">
        <f t="shared" si="13"/>
        <v>-7.2162065296114304E-3</v>
      </c>
      <c r="N5">
        <f t="shared" si="14"/>
        <v>-7.8648382945260102E-3</v>
      </c>
      <c r="O5">
        <f t="shared" si="15"/>
        <v>4.6957534476380944E-2</v>
      </c>
      <c r="Q5">
        <f t="shared" si="16"/>
        <v>-9.999999999999995E-3</v>
      </c>
      <c r="R5">
        <f t="shared" si="17"/>
        <v>-2.7018965723837902E-2</v>
      </c>
      <c r="S5">
        <f t="shared" si="0"/>
        <v>-6.9388939039072284E-18</v>
      </c>
      <c r="T5">
        <f t="shared" si="0"/>
        <v>2.1255543459136259E-4</v>
      </c>
      <c r="U5" s="1"/>
      <c r="V5" s="1"/>
      <c r="W5" s="1"/>
      <c r="X5" s="1"/>
      <c r="Y5" s="1"/>
      <c r="Z5" s="1"/>
      <c r="AA5" s="1">
        <v>37076</v>
      </c>
      <c r="AB5">
        <f t="shared" si="1"/>
        <v>9.9999999999999896E-5</v>
      </c>
      <c r="AC5">
        <f t="shared" si="2"/>
        <v>1.1866459428694057E-3</v>
      </c>
      <c r="AD5">
        <f t="shared" si="3"/>
        <v>5.5186504320786239E-5</v>
      </c>
      <c r="AE5">
        <f t="shared" si="4"/>
        <v>5.2073636678006642E-5</v>
      </c>
      <c r="AF5">
        <f t="shared" si="5"/>
        <v>6.1855681399042804E-5</v>
      </c>
      <c r="AG5">
        <f t="shared" si="6"/>
        <v>1.7536403855944569E-3</v>
      </c>
      <c r="AH5">
        <f t="shared" si="7"/>
        <v>2.2743791298764269E-4</v>
      </c>
      <c r="AI5">
        <f t="shared" si="8"/>
        <v>2.2050100441005048E-3</v>
      </c>
    </row>
    <row r="6" spans="1:35" x14ac:dyDescent="0.25">
      <c r="A6" s="3">
        <v>44097</v>
      </c>
      <c r="B6" s="2">
        <f>[1]Change!$C6/100</f>
        <v>-2.0000000000000004E-4</v>
      </c>
      <c r="C6">
        <f>[2]contrs_1m_unconv!A5</f>
        <v>-2.1048796200543799E-4</v>
      </c>
      <c r="D6">
        <f>[2]contrs_1m_unconv!B5</f>
        <v>-7.4287619642027794E-5</v>
      </c>
      <c r="E6">
        <f>[2]contrs_1m_unconv!C5</f>
        <v>-7.6012678704865506E-5</v>
      </c>
      <c r="F6">
        <f>[2]contrs_1m_unconv!D5</f>
        <v>-6.1512254566371594E-5</v>
      </c>
      <c r="H6" s="1">
        <f t="shared" si="9"/>
        <v>37104</v>
      </c>
      <c r="I6" s="1">
        <v>37111</v>
      </c>
      <c r="J6">
        <f t="shared" si="10"/>
        <v>-2.0000000000000004E-2</v>
      </c>
      <c r="K6">
        <f t="shared" si="11"/>
        <v>-2.1048796200543798E-2</v>
      </c>
      <c r="L6">
        <f t="shared" si="12"/>
        <v>-7.4287619642027791E-3</v>
      </c>
      <c r="M6">
        <f t="shared" si="13"/>
        <v>-7.601267870486551E-3</v>
      </c>
      <c r="N6">
        <f t="shared" si="14"/>
        <v>-6.1512254566371593E-3</v>
      </c>
      <c r="O6">
        <f t="shared" si="15"/>
        <v>2.2230051491870285E-2</v>
      </c>
      <c r="Q6">
        <f t="shared" si="16"/>
        <v>-2.0000000000000004E-2</v>
      </c>
      <c r="R6">
        <f t="shared" si="17"/>
        <v>-1.3620034236341002E-2</v>
      </c>
      <c r="S6">
        <f t="shared" si="0"/>
        <v>1.3877787807814457E-17</v>
      </c>
      <c r="T6">
        <f t="shared" si="0"/>
        <v>-1.7250590628375799E-4</v>
      </c>
      <c r="U6" s="1"/>
      <c r="V6" s="1"/>
      <c r="W6" s="1"/>
      <c r="X6" s="1"/>
      <c r="Y6" s="1"/>
      <c r="Z6" s="1"/>
      <c r="AA6" s="1">
        <v>37111</v>
      </c>
      <c r="AB6">
        <f t="shared" si="1"/>
        <v>4.0000000000000018E-4</v>
      </c>
      <c r="AC6">
        <f t="shared" si="2"/>
        <v>4.4305182149202704E-4</v>
      </c>
      <c r="AD6">
        <f t="shared" si="3"/>
        <v>5.5186504320785934E-5</v>
      </c>
      <c r="AE6">
        <f t="shared" si="4"/>
        <v>5.7779273238891145E-5</v>
      </c>
      <c r="AF6">
        <f t="shared" si="5"/>
        <v>3.7837574618381025E-5</v>
      </c>
      <c r="AG6">
        <f t="shared" si="6"/>
        <v>8.1097131902652445E-4</v>
      </c>
      <c r="AH6">
        <f t="shared" si="7"/>
        <v>1.891310727125822E-4</v>
      </c>
      <c r="AI6">
        <f t="shared" si="8"/>
        <v>4.9417518933120427E-4</v>
      </c>
    </row>
    <row r="7" spans="1:35" x14ac:dyDescent="0.25">
      <c r="A7" s="3">
        <v>44110</v>
      </c>
      <c r="B7" s="2">
        <f>[1]Change!$C7/100</f>
        <v>0</v>
      </c>
      <c r="C7">
        <f>[2]contrs_1m_unconv!A6</f>
        <v>3.7382273430967703E-5</v>
      </c>
      <c r="D7">
        <f>[2]contrs_1m_unconv!B6</f>
        <v>-7.4287619642027998E-5</v>
      </c>
      <c r="E7">
        <f>[2]contrs_1m_unconv!C6</f>
        <v>-7.2725004947535605E-5</v>
      </c>
      <c r="F7">
        <f>[2]contrs_1m_unconv!D6</f>
        <v>-7.0231934859703998E-5</v>
      </c>
      <c r="H7" s="1">
        <f t="shared" si="9"/>
        <v>37135</v>
      </c>
      <c r="I7" s="1">
        <v>37139</v>
      </c>
      <c r="J7">
        <f t="shared" si="10"/>
        <v>0</v>
      </c>
      <c r="K7">
        <f t="shared" si="11"/>
        <v>3.7382273430967704E-3</v>
      </c>
      <c r="L7">
        <f t="shared" si="12"/>
        <v>-7.4287619642027999E-3</v>
      </c>
      <c r="M7">
        <f t="shared" si="13"/>
        <v>-7.2725004947535605E-3</v>
      </c>
      <c r="N7">
        <f t="shared" si="14"/>
        <v>-7.0231934859703998E-3</v>
      </c>
      <c r="O7">
        <f t="shared" si="15"/>
        <v>1.7986228601829989E-2</v>
      </c>
      <c r="Q7">
        <f t="shared" si="16"/>
        <v>0</v>
      </c>
      <c r="R7">
        <f t="shared" si="17"/>
        <v>1.1166989307299566E-2</v>
      </c>
      <c r="S7">
        <f t="shared" si="0"/>
        <v>-6.9388939039072284E-18</v>
      </c>
      <c r="T7">
        <f t="shared" si="0"/>
        <v>1.5626146944923251E-4</v>
      </c>
      <c r="U7" s="1"/>
      <c r="V7" s="1"/>
      <c r="W7" s="1"/>
      <c r="X7" s="1"/>
      <c r="Y7" s="1"/>
      <c r="Z7" s="1"/>
      <c r="AA7" s="1">
        <v>37139</v>
      </c>
      <c r="AB7">
        <f t="shared" si="1"/>
        <v>0</v>
      </c>
      <c r="AC7">
        <f t="shared" si="2"/>
        <v>1.3974343668676339E-5</v>
      </c>
      <c r="AD7">
        <f t="shared" si="3"/>
        <v>5.5186504320786239E-5</v>
      </c>
      <c r="AE7">
        <f t="shared" si="4"/>
        <v>5.2889263446190781E-5</v>
      </c>
      <c r="AF7">
        <f t="shared" si="5"/>
        <v>4.9325246741377058E-5</v>
      </c>
      <c r="AG7">
        <f t="shared" si="6"/>
        <v>1.3620045789582224E-5</v>
      </c>
      <c r="AH7">
        <f t="shared" si="7"/>
        <v>2.0436686639050726E-4</v>
      </c>
      <c r="AI7">
        <f t="shared" si="8"/>
        <v>3.2350441931728712E-4</v>
      </c>
    </row>
    <row r="8" spans="1:35" x14ac:dyDescent="0.25">
      <c r="A8" s="3">
        <v>44111</v>
      </c>
      <c r="B8" s="2">
        <f>[1]Change!$C8/100</f>
        <v>-1.0000000000000009E-4</v>
      </c>
      <c r="C8">
        <f>[2]contrs_1m_unconv!A7</f>
        <v>-1.38524913445312E-5</v>
      </c>
      <c r="D8">
        <f>[2]contrs_1m_unconv!B7</f>
        <v>-7.4287619642027903E-5</v>
      </c>
      <c r="E8">
        <f>[2]contrs_1m_unconv!C7</f>
        <v>-7.57852285975087E-5</v>
      </c>
      <c r="F8">
        <f>[2]contrs_1m_unconv!D7</f>
        <v>-7.7325947461452999E-5</v>
      </c>
      <c r="H8" s="1">
        <f t="shared" si="9"/>
        <v>37165</v>
      </c>
      <c r="I8" s="1">
        <v>37167</v>
      </c>
      <c r="J8">
        <f t="shared" si="10"/>
        <v>-1.0000000000000009E-2</v>
      </c>
      <c r="K8">
        <f t="shared" si="11"/>
        <v>-1.3852491344531202E-3</v>
      </c>
      <c r="L8">
        <f t="shared" si="12"/>
        <v>-7.4287619642027904E-3</v>
      </c>
      <c r="M8">
        <f t="shared" si="13"/>
        <v>-7.5785228597508702E-3</v>
      </c>
      <c r="N8">
        <f t="shared" si="14"/>
        <v>-7.7325947461452998E-3</v>
      </c>
      <c r="O8">
        <f t="shared" si="15"/>
        <v>1.4125128704552072E-2</v>
      </c>
      <c r="Q8">
        <f t="shared" si="16"/>
        <v>-1.0000000000000009E-2</v>
      </c>
      <c r="R8">
        <f t="shared" si="17"/>
        <v>6.0435128297496761E-3</v>
      </c>
      <c r="S8">
        <f t="shared" si="0"/>
        <v>0</v>
      </c>
      <c r="T8">
        <f t="shared" si="0"/>
        <v>-1.4976089554807719E-4</v>
      </c>
      <c r="U8" s="1"/>
      <c r="V8" s="1"/>
      <c r="W8" s="1"/>
      <c r="X8" s="1"/>
      <c r="Y8" s="1"/>
      <c r="Z8" s="1"/>
      <c r="AA8" s="1">
        <v>37167</v>
      </c>
      <c r="AB8">
        <f t="shared" si="1"/>
        <v>1.0000000000000018E-4</v>
      </c>
      <c r="AC8">
        <f t="shared" si="2"/>
        <v>1.9189151645031184E-6</v>
      </c>
      <c r="AD8">
        <f t="shared" si="3"/>
        <v>5.5186504320786104E-5</v>
      </c>
      <c r="AE8">
        <f t="shared" si="4"/>
        <v>5.7434008735766511E-5</v>
      </c>
      <c r="AF8">
        <f t="shared" si="5"/>
        <v>5.9793021508113895E-5</v>
      </c>
      <c r="AG8">
        <f t="shared" si="6"/>
        <v>7.7686791647229556E-5</v>
      </c>
      <c r="AH8">
        <f t="shared" si="7"/>
        <v>2.3443032234158365E-4</v>
      </c>
      <c r="AI8">
        <f t="shared" si="8"/>
        <v>1.9951926092016088E-4</v>
      </c>
    </row>
    <row r="9" spans="1:35" x14ac:dyDescent="0.25">
      <c r="A9" s="3">
        <v>44119</v>
      </c>
      <c r="B9" s="2">
        <f>[1]Change!$C9/100</f>
        <v>0</v>
      </c>
      <c r="C9">
        <f>[2]contrs_1m_unconv!A8</f>
        <v>-1.2155118548375301E-5</v>
      </c>
      <c r="D9">
        <f>[2]contrs_1m_unconv!B8</f>
        <v>-7.4287619642028106E-5</v>
      </c>
      <c r="E9">
        <f>[2]contrs_1m_unconv!C8</f>
        <v>-7.9479084217526605E-5</v>
      </c>
      <c r="F9">
        <f>[2]contrs_1m_unconv!D8</f>
        <v>-7.5334262109754996E-5</v>
      </c>
      <c r="H9" s="1">
        <f t="shared" si="9"/>
        <v>37196</v>
      </c>
      <c r="I9" s="1">
        <v>37202</v>
      </c>
      <c r="J9">
        <f t="shared" si="10"/>
        <v>0</v>
      </c>
      <c r="K9">
        <f t="shared" si="11"/>
        <v>-1.21551185483753E-3</v>
      </c>
      <c r="L9">
        <f t="shared" si="12"/>
        <v>-7.4287619642028103E-3</v>
      </c>
      <c r="M9">
        <f t="shared" si="13"/>
        <v>-7.9479084217526606E-3</v>
      </c>
      <c r="N9">
        <f t="shared" si="14"/>
        <v>-7.5334262109754994E-3</v>
      </c>
      <c r="O9">
        <f t="shared" si="15"/>
        <v>2.4125608451768501E-2</v>
      </c>
      <c r="Q9">
        <f t="shared" si="16"/>
        <v>0</v>
      </c>
      <c r="R9">
        <f t="shared" si="17"/>
        <v>6.2132501093652669E-3</v>
      </c>
      <c r="S9">
        <f t="shared" si="0"/>
        <v>-1.7347234759768071E-17</v>
      </c>
      <c r="T9">
        <f t="shared" si="0"/>
        <v>-5.1914645754986763E-4</v>
      </c>
      <c r="U9" s="1"/>
      <c r="V9" s="1"/>
      <c r="W9" s="1"/>
      <c r="X9" s="1"/>
      <c r="Y9" s="1"/>
      <c r="Z9" s="1"/>
      <c r="AA9" s="1">
        <v>37202</v>
      </c>
      <c r="AB9">
        <f t="shared" si="1"/>
        <v>0</v>
      </c>
      <c r="AC9">
        <f t="shared" si="2"/>
        <v>1.4774690692505726E-6</v>
      </c>
      <c r="AD9">
        <f t="shared" si="3"/>
        <v>5.5186504320786395E-5</v>
      </c>
      <c r="AE9">
        <f t="shared" si="4"/>
        <v>6.3169248280566873E-5</v>
      </c>
      <c r="AF9">
        <f t="shared" si="5"/>
        <v>5.6752510476212667E-5</v>
      </c>
      <c r="AG9">
        <f t="shared" si="6"/>
        <v>7.4723469858546258E-5</v>
      </c>
      <c r="AH9">
        <f t="shared" si="7"/>
        <v>2.3967172201050838E-4</v>
      </c>
      <c r="AI9">
        <f t="shared" si="8"/>
        <v>5.8204498316804371E-4</v>
      </c>
    </row>
    <row r="10" spans="1:35" x14ac:dyDescent="0.25">
      <c r="A10" s="3">
        <v>44120</v>
      </c>
      <c r="B10" s="2">
        <f>[1]Change!$C10/100</f>
        <v>0</v>
      </c>
      <c r="C10">
        <f>[2]contrs_1m_unconv!A9</f>
        <v>4.6383730348033102E-5</v>
      </c>
      <c r="D10">
        <f>[2]contrs_1m_unconv!B9</f>
        <v>-7.4287619642028106E-5</v>
      </c>
      <c r="E10">
        <f>[2]contrs_1m_unconv!C9</f>
        <v>-7.7797799304087897E-5</v>
      </c>
      <c r="F10">
        <f>[2]contrs_1m_unconv!D9</f>
        <v>-7.5934743993305597E-5</v>
      </c>
      <c r="H10" s="1">
        <f t="shared" si="9"/>
        <v>37500</v>
      </c>
      <c r="I10" s="1">
        <v>37503</v>
      </c>
      <c r="J10">
        <f t="shared" si="10"/>
        <v>0</v>
      </c>
      <c r="K10">
        <f t="shared" si="11"/>
        <v>4.6383730348033099E-3</v>
      </c>
      <c r="L10">
        <f t="shared" si="12"/>
        <v>-7.4287619642028103E-3</v>
      </c>
      <c r="M10">
        <f t="shared" si="13"/>
        <v>-7.7797799304087896E-3</v>
      </c>
      <c r="N10">
        <f t="shared" si="14"/>
        <v>-7.5934743993305593E-3</v>
      </c>
      <c r="O10">
        <f t="shared" si="15"/>
        <v>1.8163643259138849E-2</v>
      </c>
      <c r="Q10">
        <f t="shared" si="16"/>
        <v>0</v>
      </c>
      <c r="R10">
        <f t="shared" si="17"/>
        <v>1.2067134999006107E-2</v>
      </c>
      <c r="S10">
        <f t="shared" si="0"/>
        <v>-1.7347234759768071E-17</v>
      </c>
      <c r="T10">
        <f t="shared" si="0"/>
        <v>-3.5101796620599663E-4</v>
      </c>
      <c r="U10" s="1"/>
      <c r="V10" s="1"/>
      <c r="W10" s="1"/>
      <c r="X10" s="1"/>
      <c r="Y10" s="1"/>
      <c r="Z10" s="1"/>
      <c r="AA10" s="1">
        <v>37503</v>
      </c>
      <c r="AB10">
        <f t="shared" si="1"/>
        <v>0</v>
      </c>
      <c r="AC10">
        <f t="shared" si="2"/>
        <v>2.1514504409990465E-5</v>
      </c>
      <c r="AD10">
        <f t="shared" si="3"/>
        <v>5.5186504320786395E-5</v>
      </c>
      <c r="AE10">
        <f t="shared" si="4"/>
        <v>6.0524975765591392E-5</v>
      </c>
      <c r="AF10">
        <f t="shared" si="5"/>
        <v>5.7660853453288598E-5</v>
      </c>
      <c r="AG10">
        <f t="shared" si="6"/>
        <v>7.7862703773152901E-6</v>
      </c>
      <c r="AH10">
        <f t="shared" si="7"/>
        <v>2.3633694868684967E-4</v>
      </c>
      <c r="AI10">
        <f t="shared" si="8"/>
        <v>3.2991793644526014E-4</v>
      </c>
    </row>
    <row r="11" spans="1:35" x14ac:dyDescent="0.25">
      <c r="A11" s="3">
        <v>44138</v>
      </c>
      <c r="B11" s="2">
        <f>[1]Change!$C11/100</f>
        <v>-1.9999999999999998E-4</v>
      </c>
      <c r="C11">
        <f>[2]contrs_1m_unconv!A10</f>
        <v>-2.5560366524920899E-4</v>
      </c>
      <c r="D11">
        <f>[2]contrs_1m_unconv!B10</f>
        <v>-7.4287619642027794E-5</v>
      </c>
      <c r="E11">
        <f>[2]contrs_1m_unconv!C10</f>
        <v>-7.2501656148574997E-5</v>
      </c>
      <c r="F11">
        <f>[2]contrs_1m_unconv!D10</f>
        <v>-7.3714028981621999E-5</v>
      </c>
      <c r="H11" s="1">
        <f t="shared" si="9"/>
        <v>37530</v>
      </c>
      <c r="I11" s="1">
        <v>37531</v>
      </c>
      <c r="J11">
        <f t="shared" si="10"/>
        <v>-1.9999999999999997E-2</v>
      </c>
      <c r="K11">
        <f t="shared" si="11"/>
        <v>-2.5560366524920899E-2</v>
      </c>
      <c r="L11">
        <f t="shared" si="12"/>
        <v>-7.4287619642027791E-3</v>
      </c>
      <c r="M11">
        <f t="shared" si="13"/>
        <v>-7.2501656148574994E-3</v>
      </c>
      <c r="N11">
        <f t="shared" si="14"/>
        <v>-7.3714028981622E-3</v>
      </c>
      <c r="O11">
        <f t="shared" si="15"/>
        <v>2.7610697002143383E-2</v>
      </c>
      <c r="Q11">
        <f t="shared" si="16"/>
        <v>-1.9999999999999997E-2</v>
      </c>
      <c r="R11">
        <f t="shared" si="17"/>
        <v>-1.8131604560718103E-2</v>
      </c>
      <c r="S11">
        <f t="shared" si="0"/>
        <v>1.3877787807814457E-17</v>
      </c>
      <c r="T11">
        <f t="shared" si="0"/>
        <v>1.7859634934529363E-4</v>
      </c>
      <c r="U11" s="1"/>
      <c r="V11" s="1"/>
      <c r="W11" s="1"/>
      <c r="X11" s="1"/>
      <c r="Y11" s="1"/>
      <c r="Z11" s="1"/>
      <c r="AA11" s="1">
        <v>37531</v>
      </c>
      <c r="AB11">
        <f t="shared" si="1"/>
        <v>3.9999999999999986E-4</v>
      </c>
      <c r="AC11">
        <f t="shared" si="2"/>
        <v>6.5333233688829695E-4</v>
      </c>
      <c r="AD11">
        <f t="shared" si="3"/>
        <v>5.5186504320785934E-5</v>
      </c>
      <c r="AE11">
        <f t="shared" si="4"/>
        <v>5.256490144286202E-5</v>
      </c>
      <c r="AF11">
        <f t="shared" si="5"/>
        <v>5.433758068703408E-5</v>
      </c>
      <c r="AG11">
        <f t="shared" si="6"/>
        <v>1.0882825984719114E-3</v>
      </c>
      <c r="AH11">
        <f t="shared" si="7"/>
        <v>2.1379026578092911E-4</v>
      </c>
      <c r="AI11">
        <f t="shared" si="8"/>
        <v>7.6235058894416955E-4</v>
      </c>
    </row>
    <row r="12" spans="1:35" x14ac:dyDescent="0.25">
      <c r="A12" s="3">
        <v>44229</v>
      </c>
      <c r="B12" s="2">
        <f>[1]Change!$C12/100</f>
        <v>0</v>
      </c>
      <c r="C12">
        <f>[2]contrs_1m_unconv!A11</f>
        <v>1.16640538243047E-4</v>
      </c>
      <c r="D12">
        <f>[2]contrs_1m_unconv!B11</f>
        <v>-7.4287619642027998E-5</v>
      </c>
      <c r="E12">
        <f>[2]contrs_1m_unconv!C11</f>
        <v>-7.3177291878186301E-5</v>
      </c>
      <c r="F12">
        <f>[2]contrs_1m_unconv!D11</f>
        <v>-7.6342754173057306E-5</v>
      </c>
      <c r="H12" s="1">
        <f t="shared" si="9"/>
        <v>37561</v>
      </c>
      <c r="I12" s="1">
        <v>37566</v>
      </c>
      <c r="J12">
        <f t="shared" si="10"/>
        <v>0</v>
      </c>
      <c r="K12">
        <f t="shared" si="11"/>
        <v>1.16640538243047E-2</v>
      </c>
      <c r="L12">
        <f t="shared" si="12"/>
        <v>-7.4287619642027999E-3</v>
      </c>
      <c r="M12">
        <f t="shared" si="13"/>
        <v>-7.3177291878186298E-3</v>
      </c>
      <c r="N12">
        <f t="shared" si="14"/>
        <v>-7.634275417305731E-3</v>
      </c>
      <c r="O12">
        <f t="shared" si="15"/>
        <v>1.071671274502246E-2</v>
      </c>
      <c r="Q12">
        <f t="shared" si="16"/>
        <v>0</v>
      </c>
      <c r="R12">
        <f t="shared" si="17"/>
        <v>1.9092815788507495E-2</v>
      </c>
      <c r="S12">
        <f t="shared" si="0"/>
        <v>-6.9388939039072284E-18</v>
      </c>
      <c r="T12">
        <f t="shared" si="0"/>
        <v>1.1103277638416318E-4</v>
      </c>
      <c r="U12" s="1"/>
      <c r="V12" s="1"/>
      <c r="W12" s="1"/>
      <c r="X12" s="1"/>
      <c r="Y12" s="1"/>
      <c r="Z12" s="1"/>
      <c r="AA12" s="1">
        <v>37566</v>
      </c>
      <c r="AB12">
        <f t="shared" si="1"/>
        <v>0</v>
      </c>
      <c r="AC12">
        <f t="shared" si="2"/>
        <v>1.360501516162771E-4</v>
      </c>
      <c r="AD12">
        <f t="shared" si="3"/>
        <v>5.5186504320786239E-5</v>
      </c>
      <c r="AE12">
        <f t="shared" si="4"/>
        <v>5.3549160466252704E-5</v>
      </c>
      <c r="AF12">
        <f t="shared" si="5"/>
        <v>5.8282161147278595E-5</v>
      </c>
      <c r="AG12">
        <f t="shared" si="6"/>
        <v>1.7937697140245411E-5</v>
      </c>
      <c r="AH12">
        <f t="shared" si="7"/>
        <v>2.2356244171166013E-4</v>
      </c>
      <c r="AI12">
        <f t="shared" si="8"/>
        <v>1.1484793205932683E-4</v>
      </c>
    </row>
    <row r="13" spans="1:35" x14ac:dyDescent="0.25">
      <c r="A13" s="3">
        <v>44383</v>
      </c>
      <c r="B13" s="2">
        <f>[1]Change!$C13/100</f>
        <v>0</v>
      </c>
      <c r="C13">
        <f>[2]contrs_1m_unconv!A12</f>
        <v>-5.5038309244769099E-5</v>
      </c>
      <c r="D13">
        <f>[2]contrs_1m_unconv!B12</f>
        <v>-7.4287619642028106E-5</v>
      </c>
      <c r="E13">
        <f>[2]contrs_1m_unconv!C12</f>
        <v>-6.6114538164542305E-5</v>
      </c>
      <c r="F13">
        <f>[2]contrs_1m_unconv!D12</f>
        <v>-7.1529953953139598E-5</v>
      </c>
      <c r="H13" s="1">
        <f t="shared" si="9"/>
        <v>37591</v>
      </c>
      <c r="I13" s="1">
        <v>37594</v>
      </c>
      <c r="J13">
        <f t="shared" si="10"/>
        <v>0</v>
      </c>
      <c r="K13">
        <f t="shared" si="11"/>
        <v>-5.5038309244769094E-3</v>
      </c>
      <c r="L13">
        <f t="shared" si="12"/>
        <v>-7.4287619642028103E-3</v>
      </c>
      <c r="M13">
        <f t="shared" si="13"/>
        <v>-6.6114538164542304E-3</v>
      </c>
      <c r="N13">
        <f t="shared" si="14"/>
        <v>-7.1529953953139601E-3</v>
      </c>
      <c r="O13">
        <f t="shared" si="15"/>
        <v>2.6697042100447911E-2</v>
      </c>
      <c r="Q13">
        <f t="shared" si="16"/>
        <v>0</v>
      </c>
      <c r="R13">
        <f t="shared" si="17"/>
        <v>1.924931039725887E-3</v>
      </c>
      <c r="S13">
        <f t="shared" si="0"/>
        <v>-1.7347234759768071E-17</v>
      </c>
      <c r="T13">
        <f t="shared" si="0"/>
        <v>8.1730814774856261E-4</v>
      </c>
      <c r="U13" s="1"/>
      <c r="V13" s="1"/>
      <c r="W13" s="1"/>
      <c r="X13" s="1"/>
      <c r="Y13" s="1"/>
      <c r="Z13" s="1"/>
      <c r="AA13" s="1">
        <v>37594</v>
      </c>
      <c r="AB13">
        <f t="shared" si="1"/>
        <v>0</v>
      </c>
      <c r="AC13">
        <f t="shared" si="2"/>
        <v>3.0292154845228352E-5</v>
      </c>
      <c r="AD13">
        <f t="shared" si="3"/>
        <v>5.5186504320786395E-5</v>
      </c>
      <c r="AE13">
        <f t="shared" si="4"/>
        <v>4.3711321567107207E-5</v>
      </c>
      <c r="AF13">
        <f t="shared" si="5"/>
        <v>5.1165343125382717E-5</v>
      </c>
      <c r="AG13">
        <f t="shared" si="6"/>
        <v>1.6725195882432925E-4</v>
      </c>
      <c r="AH13">
        <f t="shared" si="7"/>
        <v>1.8946006210334598E-4</v>
      </c>
      <c r="AI13">
        <f t="shared" si="8"/>
        <v>7.1273205691308817E-4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-9.1666666666666684E-3</v>
      </c>
      <c r="K15">
        <f t="shared" ref="K15:O15" si="18">AVERAGE(K2:K13)</f>
        <v>-7.4287619642027965E-3</v>
      </c>
      <c r="L15">
        <f t="shared" si="18"/>
        <v>-7.428761964202793E-3</v>
      </c>
      <c r="M15">
        <f t="shared" si="18"/>
        <v>-7.428761964202793E-3</v>
      </c>
      <c r="N15">
        <f t="shared" si="18"/>
        <v>-7.4287619642027921E-3</v>
      </c>
      <c r="O15">
        <f t="shared" si="18"/>
        <v>2.0548381190144505E-2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3.5000000000000009E-3</v>
      </c>
      <c r="AC201">
        <f t="shared" ref="AC201:AI201" si="19">SUM(AC1:AC200)</f>
        <v>3.789516650800065E-3</v>
      </c>
      <c r="AD201">
        <f t="shared" si="19"/>
        <v>6.6223805184943371E-4</v>
      </c>
      <c r="AE201">
        <f t="shared" si="19"/>
        <v>6.6363506364306931E-4</v>
      </c>
      <c r="AF201">
        <f t="shared" si="19"/>
        <v>6.6505466734666013E-4</v>
      </c>
      <c r="AG201">
        <f t="shared" si="19"/>
        <v>5.7762308063483642E-3</v>
      </c>
      <c r="AH201">
        <f t="shared" si="19"/>
        <v>2.6531658346887355E-3</v>
      </c>
      <c r="AI201">
        <f t="shared" si="19"/>
        <v>6.256459331196472E-3</v>
      </c>
    </row>
    <row r="203" spans="1:35" x14ac:dyDescent="0.25">
      <c r="AC203">
        <f>AC201/$AB$201</f>
        <v>1.0827190430857325</v>
      </c>
      <c r="AD203">
        <f t="shared" ref="AD203:AI203" si="20">AD201/$AB$201</f>
        <v>0.189210871956981</v>
      </c>
      <c r="AE203">
        <f t="shared" si="20"/>
        <v>0.18961001818373405</v>
      </c>
      <c r="AF203">
        <f t="shared" si="20"/>
        <v>0.19001561924190286</v>
      </c>
      <c r="AG203">
        <f t="shared" si="20"/>
        <v>1.6503516589566751</v>
      </c>
      <c r="AH203">
        <f t="shared" si="20"/>
        <v>0.75804738133963856</v>
      </c>
      <c r="AI203">
        <f t="shared" si="20"/>
        <v>1.7875598089132771</v>
      </c>
    </row>
  </sheetData>
  <conditionalFormatting sqref="J2:J200 K15:O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workbookViewId="0">
      <selection activeCell="C3" sqref="C3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9.7109375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[1]Change!$F2/100</f>
        <v>0</v>
      </c>
      <c r="C2">
        <f>[3]contrs_1year_unconv!A1</f>
        <v>-1.61249616969898E-4</v>
      </c>
      <c r="D2">
        <f>[3]contrs_1year_unconv!B1</f>
        <v>-1.74939156669179E-4</v>
      </c>
      <c r="E2">
        <f>[3]contrs_1year_unconv!C1</f>
        <v>-4.88428689211486E-5</v>
      </c>
      <c r="F2">
        <f>[3]contrs_1year_unconv!D1</f>
        <v>1.8456149553387599E-5</v>
      </c>
      <c r="H2" s="1">
        <f>EOMONTH(I2,-1)+1</f>
        <v>36982</v>
      </c>
      <c r="I2" s="1">
        <v>36985</v>
      </c>
      <c r="J2">
        <f>B2*100</f>
        <v>0</v>
      </c>
      <c r="K2">
        <f>C2*100</f>
        <v>-1.6124961696989799E-2</v>
      </c>
      <c r="L2">
        <f>D2*100</f>
        <v>-1.7493915666917902E-2</v>
      </c>
      <c r="M2">
        <f>E2*100</f>
        <v>-4.8842868921148601E-3</v>
      </c>
      <c r="N2">
        <f>F2*100</f>
        <v>1.8456149553387599E-3</v>
      </c>
      <c r="O2">
        <f>J2-K2-L2-M2-N2</f>
        <v>3.6657549300683802E-2</v>
      </c>
      <c r="Q2">
        <f>J2</f>
        <v>0</v>
      </c>
      <c r="R2">
        <f>K2-K$15</f>
        <v>-1.0084875403392726E-2</v>
      </c>
      <c r="S2">
        <f t="shared" ref="S2:T13" si="0">L2-L$15</f>
        <v>-1.1453829373320831E-2</v>
      </c>
      <c r="T2">
        <f t="shared" si="0"/>
        <v>1.1557994014822128E-3</v>
      </c>
      <c r="U2" s="1"/>
      <c r="V2" s="1"/>
      <c r="W2" s="1"/>
      <c r="X2" s="1"/>
      <c r="Y2" s="1"/>
      <c r="Z2" s="1"/>
      <c r="AA2" s="1">
        <v>36985</v>
      </c>
      <c r="AB2">
        <f t="shared" ref="AB2:AB13" si="1">J2^2</f>
        <v>0</v>
      </c>
      <c r="AC2">
        <f t="shared" ref="AC2:AC13" si="2">K2^2</f>
        <v>2.6001438972938817E-4</v>
      </c>
      <c r="AD2">
        <f t="shared" ref="AD2:AD13" si="3">L2^2</f>
        <v>3.060370853612356E-4</v>
      </c>
      <c r="AE2">
        <f t="shared" ref="AE2:AE13" si="4">M2^2</f>
        <v>2.3856258444485038E-5</v>
      </c>
      <c r="AF2">
        <f t="shared" ref="AF2:AF13" si="5">N2^2</f>
        <v>3.4062945633700926E-6</v>
      </c>
      <c r="AG2">
        <f t="shared" ref="AG2:AG13" si="6">(K2+L2)^2</f>
        <v>1.1302289152094656E-3</v>
      </c>
      <c r="AH2">
        <f t="shared" ref="AH2:AH13" si="7">(M2+N2)^2</f>
        <v>9.2335271393506141E-6</v>
      </c>
      <c r="AI2">
        <f t="shared" ref="AI2:AI13" si="8">O2^2</f>
        <v>1.3437759207320635E-3</v>
      </c>
    </row>
    <row r="3" spans="1:35" x14ac:dyDescent="0.25">
      <c r="A3" s="3">
        <v>43909</v>
      </c>
      <c r="B3" s="2">
        <f>[1]Change!$F3/100</f>
        <v>1.999999999999999E-4</v>
      </c>
      <c r="C3">
        <f>[3]contrs_1year_unconv!A2</f>
        <v>-1.42778795130221E-5</v>
      </c>
      <c r="D3">
        <f>[3]contrs_1year_unconv!B2</f>
        <v>-1.5791113924711701E-4</v>
      </c>
      <c r="E3">
        <f>[3]contrs_1year_unconv!C2</f>
        <v>-6.02907674764479E-5</v>
      </c>
      <c r="F3">
        <f>[3]contrs_1year_unconv!D2</f>
        <v>-4.3434515625978598E-5</v>
      </c>
      <c r="H3" s="1">
        <f t="shared" ref="H3:H13" si="9">EOMONTH(I3,-1)+1</f>
        <v>37012</v>
      </c>
      <c r="I3" s="1">
        <v>37013</v>
      </c>
      <c r="J3">
        <f t="shared" ref="J3:N13" si="10">B3*100</f>
        <v>1.999999999999999E-2</v>
      </c>
      <c r="K3">
        <f t="shared" si="10"/>
        <v>-1.42778795130221E-3</v>
      </c>
      <c r="L3">
        <f t="shared" si="10"/>
        <v>-1.5791113924711702E-2</v>
      </c>
      <c r="M3">
        <f t="shared" si="10"/>
        <v>-6.0290767476447902E-3</v>
      </c>
      <c r="N3">
        <f t="shared" si="10"/>
        <v>-4.3434515625978597E-3</v>
      </c>
      <c r="O3">
        <f t="shared" ref="O3:O13" si="11">J3-K3-L3-M3-N3</f>
        <v>4.7591430186256549E-2</v>
      </c>
      <c r="Q3">
        <f t="shared" ref="Q3:Q13" si="12">J3</f>
        <v>1.999999999999999E-2</v>
      </c>
      <c r="R3">
        <f t="shared" ref="R3:R13" si="13">K3-K$15</f>
        <v>4.6122983422948634E-3</v>
      </c>
      <c r="S3">
        <f t="shared" si="0"/>
        <v>-9.7510276311146317E-3</v>
      </c>
      <c r="T3">
        <f t="shared" si="0"/>
        <v>1.1009545952282707E-5</v>
      </c>
      <c r="U3" s="1"/>
      <c r="V3" s="1"/>
      <c r="W3" s="1"/>
      <c r="X3" s="1"/>
      <c r="Y3" s="1"/>
      <c r="Z3" s="1"/>
      <c r="AA3" s="1">
        <v>37013</v>
      </c>
      <c r="AB3">
        <f t="shared" si="1"/>
        <v>3.9999999999999959E-4</v>
      </c>
      <c r="AC3">
        <f t="shared" si="2"/>
        <v>2.0385784338837618E-6</v>
      </c>
      <c r="AD3">
        <f t="shared" si="3"/>
        <v>2.4935927898322383E-4</v>
      </c>
      <c r="AE3">
        <f t="shared" si="4"/>
        <v>3.634976642899108E-5</v>
      </c>
      <c r="AF3">
        <f t="shared" si="5"/>
        <v>1.886557147663379E-5</v>
      </c>
      <c r="AG3">
        <f t="shared" si="6"/>
        <v>2.9649058181579541E-4</v>
      </c>
      <c r="AH3">
        <f t="shared" si="7"/>
        <v>1.0758934354678525E-4</v>
      </c>
      <c r="AI3">
        <f t="shared" si="8"/>
        <v>2.264944227173331E-3</v>
      </c>
    </row>
    <row r="4" spans="1:35" x14ac:dyDescent="0.25">
      <c r="A4" s="3">
        <v>44088</v>
      </c>
      <c r="B4" s="2">
        <f>[1]Change!$F4/100</f>
        <v>-1.0000000000000009E-4</v>
      </c>
      <c r="C4">
        <f>[3]contrs_1year_unconv!A3</f>
        <v>2.7671247058754101E-6</v>
      </c>
      <c r="D4">
        <f>[3]contrs_1year_unconv!B3</f>
        <v>-2.7739428665707599E-5</v>
      </c>
      <c r="E4">
        <f>[3]contrs_1year_unconv!C3</f>
        <v>-1.0115151802164899E-4</v>
      </c>
      <c r="F4">
        <f>[3]contrs_1year_unconv!D3</f>
        <v>-7.0520535582298206E-5</v>
      </c>
      <c r="H4" s="1">
        <f t="shared" si="9"/>
        <v>37043</v>
      </c>
      <c r="I4" s="1">
        <v>37048</v>
      </c>
      <c r="J4">
        <f t="shared" si="10"/>
        <v>-1.0000000000000009E-2</v>
      </c>
      <c r="K4">
        <f t="shared" si="10"/>
        <v>2.7671247058754102E-4</v>
      </c>
      <c r="L4">
        <f t="shared" si="10"/>
        <v>-2.7739428665707598E-3</v>
      </c>
      <c r="M4">
        <f t="shared" si="10"/>
        <v>-1.01151518021649E-2</v>
      </c>
      <c r="N4">
        <f t="shared" si="10"/>
        <v>-7.0520535582298208E-3</v>
      </c>
      <c r="O4">
        <f t="shared" si="11"/>
        <v>9.6644357563779298E-3</v>
      </c>
      <c r="Q4">
        <f t="shared" si="12"/>
        <v>-1.0000000000000009E-2</v>
      </c>
      <c r="R4">
        <f t="shared" si="13"/>
        <v>6.3167987641846142E-3</v>
      </c>
      <c r="S4">
        <f t="shared" si="0"/>
        <v>3.2661434270263097E-3</v>
      </c>
      <c r="T4">
        <f t="shared" si="0"/>
        <v>-4.0750655085678269E-3</v>
      </c>
      <c r="U4" s="1"/>
      <c r="V4" s="1"/>
      <c r="W4" s="1"/>
      <c r="X4" s="1"/>
      <c r="Y4" s="1"/>
      <c r="Z4" s="1"/>
      <c r="AA4" s="1">
        <v>37048</v>
      </c>
      <c r="AB4">
        <f t="shared" si="1"/>
        <v>1.0000000000000018E-4</v>
      </c>
      <c r="AC4">
        <f t="shared" si="2"/>
        <v>7.6569791378660758E-8</v>
      </c>
      <c r="AD4">
        <f t="shared" si="3"/>
        <v>7.6947590269988033E-6</v>
      </c>
      <c r="AE4">
        <f t="shared" si="4"/>
        <v>1.0231629598083981E-4</v>
      </c>
      <c r="AF4">
        <f t="shared" si="5"/>
        <v>4.9731459388141875E-5</v>
      </c>
      <c r="AG4">
        <f t="shared" si="6"/>
        <v>6.2361596506225045E-6</v>
      </c>
      <c r="AH4">
        <f t="shared" si="7"/>
        <v>2.9471293988596515E-4</v>
      </c>
      <c r="AI4">
        <f t="shared" si="8"/>
        <v>9.3401318489156254E-5</v>
      </c>
    </row>
    <row r="5" spans="1:35" x14ac:dyDescent="0.25">
      <c r="A5" s="3">
        <v>44096</v>
      </c>
      <c r="B5" s="2">
        <f>[1]Change!$F5/100</f>
        <v>0</v>
      </c>
      <c r="C5">
        <f>[3]contrs_1year_unconv!A4</f>
        <v>-1.6124213293056201E-4</v>
      </c>
      <c r="D5">
        <f>[3]contrs_1year_unconv!B4</f>
        <v>-4.5792763529330898E-5</v>
      </c>
      <c r="E5">
        <f>[3]contrs_1year_unconv!C4</f>
        <v>-3.8582449247919502E-5</v>
      </c>
      <c r="F5">
        <f>[3]contrs_1year_unconv!D4</f>
        <v>-1.3767613194840399E-5</v>
      </c>
      <c r="H5" s="1">
        <f t="shared" si="9"/>
        <v>37073</v>
      </c>
      <c r="I5" s="1">
        <v>37076</v>
      </c>
      <c r="J5">
        <f t="shared" si="10"/>
        <v>0</v>
      </c>
      <c r="K5">
        <f t="shared" si="10"/>
        <v>-1.6124213293056203E-2</v>
      </c>
      <c r="L5">
        <f t="shared" si="10"/>
        <v>-4.5792763529330901E-3</v>
      </c>
      <c r="M5">
        <f t="shared" si="10"/>
        <v>-3.8582449247919503E-3</v>
      </c>
      <c r="N5">
        <f t="shared" si="10"/>
        <v>-1.3767613194840399E-3</v>
      </c>
      <c r="O5">
        <f t="shared" si="11"/>
        <v>2.5938495890265284E-2</v>
      </c>
      <c r="Q5">
        <f t="shared" si="12"/>
        <v>0</v>
      </c>
      <c r="R5">
        <f t="shared" si="13"/>
        <v>-1.0084126999459129E-2</v>
      </c>
      <c r="S5">
        <f t="shared" si="0"/>
        <v>1.4608099406639794E-3</v>
      </c>
      <c r="T5">
        <f t="shared" si="0"/>
        <v>2.1818413688051226E-3</v>
      </c>
      <c r="U5" s="1"/>
      <c r="V5" s="1"/>
      <c r="W5" s="1"/>
      <c r="X5" s="1"/>
      <c r="Y5" s="1"/>
      <c r="Z5" s="1"/>
      <c r="AA5" s="1">
        <v>37076</v>
      </c>
      <c r="AB5">
        <f t="shared" si="1"/>
        <v>0</v>
      </c>
      <c r="AC5">
        <f t="shared" si="2"/>
        <v>2.5999025431997034E-4</v>
      </c>
      <c r="AD5">
        <f t="shared" si="3"/>
        <v>2.0969771916532181E-5</v>
      </c>
      <c r="AE5">
        <f t="shared" si="4"/>
        <v>1.4886053899682843E-5</v>
      </c>
      <c r="AF5">
        <f t="shared" si="5"/>
        <v>1.8954717308274346E-6</v>
      </c>
      <c r="AG5">
        <f t="shared" si="6"/>
        <v>4.2863448352158584E-4</v>
      </c>
      <c r="AH5">
        <f t="shared" si="7"/>
        <v>2.7405290377608612E-5</v>
      </c>
      <c r="AI5">
        <f t="shared" si="8"/>
        <v>6.7280556904930904E-4</v>
      </c>
    </row>
    <row r="6" spans="1:35" x14ac:dyDescent="0.25">
      <c r="A6" s="3">
        <v>44097</v>
      </c>
      <c r="B6" s="2">
        <f>[1]Change!$F6/100</f>
        <v>-3.9999999999999996E-4</v>
      </c>
      <c r="C6">
        <f>[3]contrs_1year_unconv!A5</f>
        <v>-1.1123410221687599E-4</v>
      </c>
      <c r="D6">
        <f>[3]contrs_1year_unconv!B5</f>
        <v>-1.35507293348783E-4</v>
      </c>
      <c r="E6">
        <f>[3]contrs_1year_unconv!C5</f>
        <v>-7.8108268226110896E-5</v>
      </c>
      <c r="F6">
        <f>[3]contrs_1year_unconv!D5</f>
        <v>-1.9701841098441201E-4</v>
      </c>
      <c r="H6" s="1">
        <f t="shared" si="9"/>
        <v>37104</v>
      </c>
      <c r="I6" s="1">
        <v>37111</v>
      </c>
      <c r="J6">
        <f t="shared" si="10"/>
        <v>-3.9999999999999994E-2</v>
      </c>
      <c r="K6">
        <f t="shared" si="10"/>
        <v>-1.1123410221687599E-2</v>
      </c>
      <c r="L6">
        <f t="shared" si="10"/>
        <v>-1.35507293348783E-2</v>
      </c>
      <c r="M6">
        <f t="shared" si="10"/>
        <v>-7.8108268226110894E-3</v>
      </c>
      <c r="N6">
        <f t="shared" si="10"/>
        <v>-1.9701841098441201E-2</v>
      </c>
      <c r="O6">
        <f t="shared" si="11"/>
        <v>1.2186807477618196E-2</v>
      </c>
      <c r="Q6">
        <f t="shared" si="12"/>
        <v>-3.9999999999999994E-2</v>
      </c>
      <c r="R6">
        <f t="shared" si="13"/>
        <v>-5.0833239280905261E-3</v>
      </c>
      <c r="S6">
        <f t="shared" si="0"/>
        <v>-7.5106430412812302E-3</v>
      </c>
      <c r="T6">
        <f t="shared" si="0"/>
        <v>-1.7707405290140164E-3</v>
      </c>
      <c r="U6" s="1"/>
      <c r="V6" s="1"/>
      <c r="W6" s="1"/>
      <c r="X6" s="1"/>
      <c r="Y6" s="1"/>
      <c r="Z6" s="1"/>
      <c r="AA6" s="1">
        <v>37111</v>
      </c>
      <c r="AB6">
        <f t="shared" si="1"/>
        <v>1.5999999999999994E-3</v>
      </c>
      <c r="AC6">
        <f t="shared" si="2"/>
        <v>1.2373025495994417E-4</v>
      </c>
      <c r="AD6">
        <f t="shared" si="3"/>
        <v>1.8362226550713129E-4</v>
      </c>
      <c r="AE6">
        <f t="shared" si="4"/>
        <v>6.1009015652820848E-5</v>
      </c>
      <c r="AF6">
        <f t="shared" si="5"/>
        <v>3.8816254266822676E-4</v>
      </c>
      <c r="AG6">
        <f t="shared" si="6"/>
        <v>6.0881316285689002E-4</v>
      </c>
      <c r="AH6">
        <f t="shared" si="7"/>
        <v>7.5694689613409975E-4</v>
      </c>
      <c r="AI6">
        <f t="shared" si="8"/>
        <v>1.4851827649653077E-4</v>
      </c>
    </row>
    <row r="7" spans="1:35" x14ac:dyDescent="0.25">
      <c r="A7" s="3">
        <v>44110</v>
      </c>
      <c r="B7" s="2">
        <f>[1]Change!$F7/100</f>
        <v>-9.9999999999999951E-5</v>
      </c>
      <c r="C7">
        <f>[3]contrs_1year_unconv!A6</f>
        <v>-1.8722976547795798E-5</v>
      </c>
      <c r="D7">
        <f>[3]contrs_1year_unconv!B6</f>
        <v>-4.15977112748891E-5</v>
      </c>
      <c r="E7">
        <f>[3]contrs_1year_unconv!C6</f>
        <v>-4.4360918389265998E-5</v>
      </c>
      <c r="F7">
        <f>[3]contrs_1year_unconv!D6</f>
        <v>-1.0377165565596001E-4</v>
      </c>
      <c r="H7" s="1">
        <f t="shared" si="9"/>
        <v>37135</v>
      </c>
      <c r="I7" s="1">
        <v>37139</v>
      </c>
      <c r="J7">
        <f t="shared" si="10"/>
        <v>-9.999999999999995E-3</v>
      </c>
      <c r="K7">
        <f t="shared" si="10"/>
        <v>-1.8722976547795799E-3</v>
      </c>
      <c r="L7">
        <f t="shared" si="10"/>
        <v>-4.1597711274889097E-3</v>
      </c>
      <c r="M7">
        <f t="shared" si="10"/>
        <v>-4.4360918389265997E-3</v>
      </c>
      <c r="N7">
        <f t="shared" si="10"/>
        <v>-1.0377165565596001E-2</v>
      </c>
      <c r="O7">
        <f t="shared" si="11"/>
        <v>1.0845326186791095E-2</v>
      </c>
      <c r="Q7">
        <f t="shared" si="12"/>
        <v>-9.999999999999995E-3</v>
      </c>
      <c r="R7">
        <f t="shared" si="13"/>
        <v>4.1677886388174932E-3</v>
      </c>
      <c r="S7">
        <f t="shared" si="0"/>
        <v>1.8803151661081598E-3</v>
      </c>
      <c r="T7">
        <f t="shared" si="0"/>
        <v>1.6039944546704732E-3</v>
      </c>
      <c r="U7" s="1"/>
      <c r="V7" s="1"/>
      <c r="W7" s="1"/>
      <c r="X7" s="1"/>
      <c r="Y7" s="1"/>
      <c r="Z7" s="1"/>
      <c r="AA7" s="1">
        <v>37139</v>
      </c>
      <c r="AB7">
        <f t="shared" si="1"/>
        <v>9.9999999999999896E-5</v>
      </c>
      <c r="AC7">
        <f t="shared" si="2"/>
        <v>3.505498508093115E-6</v>
      </c>
      <c r="AD7">
        <f t="shared" si="3"/>
        <v>1.7303695833090356E-5</v>
      </c>
      <c r="AE7">
        <f t="shared" si="4"/>
        <v>1.967891080339118E-5</v>
      </c>
      <c r="AF7">
        <f t="shared" si="5"/>
        <v>1.0768556517579138E-4</v>
      </c>
      <c r="AG7">
        <f t="shared" si="6"/>
        <v>3.6385853794018054E-5</v>
      </c>
      <c r="AH7">
        <f t="shared" si="7"/>
        <v>2.1943259493264366E-4</v>
      </c>
      <c r="AI7">
        <f t="shared" si="8"/>
        <v>1.1762110009789668E-4</v>
      </c>
    </row>
    <row r="8" spans="1:35" x14ac:dyDescent="0.25">
      <c r="A8" s="3">
        <v>44111</v>
      </c>
      <c r="B8" s="2">
        <f>[1]Change!$F8/100</f>
        <v>0</v>
      </c>
      <c r="C8">
        <f>[3]contrs_1year_unconv!A7</f>
        <v>-3.7845021413033403E-5</v>
      </c>
      <c r="D8">
        <f>[3]contrs_1year_unconv!B7</f>
        <v>-5.41414855560393E-5</v>
      </c>
      <c r="E8">
        <f>[3]contrs_1year_unconv!C7</f>
        <v>-7.57735358560621E-5</v>
      </c>
      <c r="F8">
        <f>[3]contrs_1year_unconv!D7</f>
        <v>-2.7909509898383201E-5</v>
      </c>
      <c r="H8" s="1">
        <f t="shared" si="9"/>
        <v>37165</v>
      </c>
      <c r="I8" s="1">
        <v>37167</v>
      </c>
      <c r="J8">
        <f t="shared" si="10"/>
        <v>0</v>
      </c>
      <c r="K8">
        <f t="shared" si="10"/>
        <v>-3.78450214130334E-3</v>
      </c>
      <c r="L8">
        <f t="shared" si="10"/>
        <v>-5.4141485556039298E-3</v>
      </c>
      <c r="M8">
        <f t="shared" si="10"/>
        <v>-7.5773535856062096E-3</v>
      </c>
      <c r="N8">
        <f t="shared" si="10"/>
        <v>-2.7909509898383202E-3</v>
      </c>
      <c r="O8">
        <f t="shared" si="11"/>
        <v>1.9566955272351801E-2</v>
      </c>
      <c r="Q8">
        <f t="shared" si="12"/>
        <v>0</v>
      </c>
      <c r="R8">
        <f t="shared" si="13"/>
        <v>2.2555841522937329E-3</v>
      </c>
      <c r="S8">
        <f t="shared" si="0"/>
        <v>6.2593773799313971E-4</v>
      </c>
      <c r="T8">
        <f t="shared" si="0"/>
        <v>-1.5372672920091366E-3</v>
      </c>
      <c r="U8" s="1"/>
      <c r="V8" s="1"/>
      <c r="W8" s="1"/>
      <c r="X8" s="1"/>
      <c r="Y8" s="1"/>
      <c r="Z8" s="1"/>
      <c r="AA8" s="1">
        <v>37167</v>
      </c>
      <c r="AB8">
        <f t="shared" si="1"/>
        <v>0</v>
      </c>
      <c r="AC8">
        <f t="shared" si="2"/>
        <v>1.4322456457529566E-5</v>
      </c>
      <c r="AD8">
        <f t="shared" si="3"/>
        <v>2.9313004582148119E-5</v>
      </c>
      <c r="AE8">
        <f t="shared" si="4"/>
        <v>5.741628736129928E-5</v>
      </c>
      <c r="AF8">
        <f t="shared" si="5"/>
        <v>7.7894074276794994E-6</v>
      </c>
      <c r="AG8">
        <f t="shared" si="6"/>
        <v>8.461517464371262E-5</v>
      </c>
      <c r="AH8">
        <f t="shared" si="7"/>
        <v>1.0750173976918399E-4</v>
      </c>
      <c r="AI8">
        <f t="shared" si="8"/>
        <v>3.8286573863021594E-4</v>
      </c>
    </row>
    <row r="9" spans="1:35" x14ac:dyDescent="0.25">
      <c r="A9" s="3">
        <v>44119</v>
      </c>
      <c r="B9" s="2">
        <f>[1]Change!$F9/100</f>
        <v>0</v>
      </c>
      <c r="C9">
        <f>[3]contrs_1year_unconv!A8</f>
        <v>-3.7211521114879398E-5</v>
      </c>
      <c r="D9">
        <f>[3]contrs_1year_unconv!B8</f>
        <v>7.1237141236348103E-6</v>
      </c>
      <c r="E9">
        <f>[3]contrs_1year_unconv!C8</f>
        <v>-1.13690265755923E-4</v>
      </c>
      <c r="F9">
        <f>[3]contrs_1year_unconv!D8</f>
        <v>-4.9208249122005401E-5</v>
      </c>
      <c r="H9" s="1">
        <f t="shared" si="9"/>
        <v>37196</v>
      </c>
      <c r="I9" s="1">
        <v>37202</v>
      </c>
      <c r="J9">
        <f t="shared" si="10"/>
        <v>0</v>
      </c>
      <c r="K9">
        <f t="shared" si="10"/>
        <v>-3.7211521114879397E-3</v>
      </c>
      <c r="L9">
        <f t="shared" si="10"/>
        <v>7.1237141236348098E-4</v>
      </c>
      <c r="M9">
        <f t="shared" si="10"/>
        <v>-1.13690265755923E-2</v>
      </c>
      <c r="N9">
        <f t="shared" si="10"/>
        <v>-4.9208249122005398E-3</v>
      </c>
      <c r="O9">
        <f t="shared" si="11"/>
        <v>1.9298632186917297E-2</v>
      </c>
      <c r="Q9">
        <f t="shared" si="12"/>
        <v>0</v>
      </c>
      <c r="R9">
        <f t="shared" si="13"/>
        <v>2.3189341821091333E-3</v>
      </c>
      <c r="S9">
        <f t="shared" si="0"/>
        <v>6.7524577059605503E-3</v>
      </c>
      <c r="T9">
        <f t="shared" si="0"/>
        <v>-5.3289402819952274E-3</v>
      </c>
      <c r="U9" s="1"/>
      <c r="V9" s="1"/>
      <c r="W9" s="1"/>
      <c r="X9" s="1"/>
      <c r="Y9" s="1"/>
      <c r="Z9" s="1"/>
      <c r="AA9" s="1">
        <v>37202</v>
      </c>
      <c r="AB9">
        <f t="shared" si="1"/>
        <v>0</v>
      </c>
      <c r="AC9">
        <f t="shared" si="2"/>
        <v>1.3846973036831152E-5</v>
      </c>
      <c r="AD9">
        <f t="shared" si="3"/>
        <v>5.0747302915274069E-7</v>
      </c>
      <c r="AE9">
        <f t="shared" si="4"/>
        <v>1.2925476527652399E-4</v>
      </c>
      <c r="AF9">
        <f t="shared" si="5"/>
        <v>2.4214517816533449E-5</v>
      </c>
      <c r="AG9">
        <f t="shared" si="6"/>
        <v>9.0527612954238678E-6</v>
      </c>
      <c r="AH9">
        <f t="shared" si="7"/>
        <v>2.6535926149434669E-4</v>
      </c>
      <c r="AI9">
        <f t="shared" si="8"/>
        <v>3.724372042859203E-4</v>
      </c>
    </row>
    <row r="10" spans="1:35" x14ac:dyDescent="0.25">
      <c r="A10" s="3">
        <v>44120</v>
      </c>
      <c r="B10" s="2">
        <f>[1]Change!$F10/100</f>
        <v>0</v>
      </c>
      <c r="C10">
        <f>[3]contrs_1year_unconv!A9</f>
        <v>-1.5363416612762299E-5</v>
      </c>
      <c r="D10">
        <f>[3]contrs_1year_unconv!B9</f>
        <v>-6.4600331473021598E-7</v>
      </c>
      <c r="E10">
        <f>[3]contrs_1year_unconv!C9</f>
        <v>-9.6432193837222695E-5</v>
      </c>
      <c r="F10">
        <f>[3]contrs_1year_unconv!D9</f>
        <v>-4.2786799551494199E-5</v>
      </c>
      <c r="H10" s="1">
        <f t="shared" si="9"/>
        <v>37500</v>
      </c>
      <c r="I10" s="1">
        <v>37503</v>
      </c>
      <c r="J10">
        <f t="shared" si="10"/>
        <v>0</v>
      </c>
      <c r="K10">
        <f t="shared" si="10"/>
        <v>-1.5363416612762298E-3</v>
      </c>
      <c r="L10">
        <f t="shared" si="10"/>
        <v>-6.4600331473021596E-5</v>
      </c>
      <c r="M10">
        <f t="shared" si="10"/>
        <v>-9.643219383722269E-3</v>
      </c>
      <c r="N10">
        <f t="shared" si="10"/>
        <v>-4.2786799551494201E-3</v>
      </c>
      <c r="O10">
        <f t="shared" si="11"/>
        <v>1.552284133162094E-2</v>
      </c>
      <c r="Q10">
        <f t="shared" si="12"/>
        <v>0</v>
      </c>
      <c r="R10">
        <f t="shared" si="13"/>
        <v>4.5037446323208429E-3</v>
      </c>
      <c r="S10">
        <f t="shared" si="0"/>
        <v>5.975485962124048E-3</v>
      </c>
      <c r="T10">
        <f t="shared" si="0"/>
        <v>-3.6031330901251961E-3</v>
      </c>
      <c r="U10" s="1"/>
      <c r="V10" s="1"/>
      <c r="W10" s="1"/>
      <c r="X10" s="1"/>
      <c r="Y10" s="1"/>
      <c r="Z10" s="1"/>
      <c r="AA10" s="1">
        <v>37503</v>
      </c>
      <c r="AB10">
        <f t="shared" si="1"/>
        <v>0</v>
      </c>
      <c r="AC10">
        <f t="shared" si="2"/>
        <v>2.3603457001730059E-6</v>
      </c>
      <c r="AD10">
        <f t="shared" si="3"/>
        <v>4.1732028264242645E-9</v>
      </c>
      <c r="AE10">
        <f t="shared" si="4"/>
        <v>9.2991680082596891E-5</v>
      </c>
      <c r="AF10">
        <f t="shared" si="5"/>
        <v>1.8307102158597445E-5</v>
      </c>
      <c r="AG10">
        <f t="shared" si="6"/>
        <v>2.5630152641479438E-6</v>
      </c>
      <c r="AH10">
        <f t="shared" si="7"/>
        <v>1.9381928120167598E-4</v>
      </c>
      <c r="AI10">
        <f t="shared" si="8"/>
        <v>2.4095860300667936E-4</v>
      </c>
    </row>
    <row r="11" spans="1:35" x14ac:dyDescent="0.25">
      <c r="A11" s="3">
        <v>44138</v>
      </c>
      <c r="B11" s="2">
        <f>[1]Change!$F11/100</f>
        <v>-2.0000000000000004E-4</v>
      </c>
      <c r="C11">
        <f>[3]contrs_1year_unconv!A10</f>
        <v>-1.2807236633957401E-4</v>
      </c>
      <c r="D11">
        <f>[3]contrs_1year_unconv!B10</f>
        <v>-9.9456719099998993E-5</v>
      </c>
      <c r="E11">
        <f>[3]contrs_1year_unconv!C10</f>
        <v>-4.20682851748673E-5</v>
      </c>
      <c r="F11">
        <f>[3]contrs_1year_unconv!D10</f>
        <v>-6.6534742409792304E-5</v>
      </c>
      <c r="H11" s="1">
        <f t="shared" si="9"/>
        <v>37530</v>
      </c>
      <c r="I11" s="1">
        <v>37531</v>
      </c>
      <c r="J11">
        <f t="shared" si="10"/>
        <v>-2.0000000000000004E-2</v>
      </c>
      <c r="K11">
        <f t="shared" si="10"/>
        <v>-1.28072366339574E-2</v>
      </c>
      <c r="L11">
        <f t="shared" si="10"/>
        <v>-9.9456719099998998E-3</v>
      </c>
      <c r="M11">
        <f t="shared" si="10"/>
        <v>-4.2068285174867298E-3</v>
      </c>
      <c r="N11">
        <f t="shared" si="10"/>
        <v>-6.65347424097923E-3</v>
      </c>
      <c r="O11">
        <f t="shared" si="11"/>
        <v>1.3613211302423257E-2</v>
      </c>
      <c r="Q11">
        <f t="shared" si="12"/>
        <v>-2.0000000000000004E-2</v>
      </c>
      <c r="R11">
        <f t="shared" si="13"/>
        <v>-6.7671503403603272E-3</v>
      </c>
      <c r="S11">
        <f t="shared" si="0"/>
        <v>-3.9055856164028303E-3</v>
      </c>
      <c r="T11">
        <f t="shared" si="0"/>
        <v>1.8332577761103431E-3</v>
      </c>
      <c r="U11" s="1"/>
      <c r="V11" s="1"/>
      <c r="W11" s="1"/>
      <c r="X11" s="1"/>
      <c r="Y11" s="1"/>
      <c r="Z11" s="1"/>
      <c r="AA11" s="1">
        <v>37531</v>
      </c>
      <c r="AB11">
        <f t="shared" si="1"/>
        <v>4.0000000000000018E-4</v>
      </c>
      <c r="AC11">
        <f t="shared" si="2"/>
        <v>1.6402531019818047E-4</v>
      </c>
      <c r="AD11">
        <f t="shared" si="3"/>
        <v>9.8916389741361051E-5</v>
      </c>
      <c r="AE11">
        <f t="shared" si="4"/>
        <v>1.7697406175539597E-5</v>
      </c>
      <c r="AF11">
        <f t="shared" si="5"/>
        <v>4.4268719475374138E-5</v>
      </c>
      <c r="AG11">
        <f t="shared" si="6"/>
        <v>5.1769484720968497E-4</v>
      </c>
      <c r="AH11">
        <f t="shared" si="7"/>
        <v>1.1794617600554332E-4</v>
      </c>
      <c r="AI11">
        <f t="shared" si="8"/>
        <v>1.853195219644243E-4</v>
      </c>
    </row>
    <row r="12" spans="1:35" x14ac:dyDescent="0.25">
      <c r="A12" s="3">
        <v>44229</v>
      </c>
      <c r="B12" s="2">
        <f>[1]Change!$F12/100</f>
        <v>1.0000000000000002E-4</v>
      </c>
      <c r="C12">
        <f>[3]contrs_1year_unconv!A11</f>
        <v>1.0858111651173401E-5</v>
      </c>
      <c r="D12">
        <f>[3]contrs_1year_unconv!B11</f>
        <v>-1.43003825913888E-5</v>
      </c>
      <c r="E12">
        <f>[3]contrs_1year_unconv!C11</f>
        <v>-4.9003558262298597E-5</v>
      </c>
      <c r="F12">
        <f>[3]contrs_1year_unconv!D11</f>
        <v>-3.8423609145084798E-5</v>
      </c>
      <c r="H12" s="1">
        <f t="shared" si="9"/>
        <v>37561</v>
      </c>
      <c r="I12" s="1">
        <v>37566</v>
      </c>
      <c r="J12">
        <f t="shared" si="10"/>
        <v>1.0000000000000002E-2</v>
      </c>
      <c r="K12">
        <f t="shared" si="10"/>
        <v>1.0858111651173401E-3</v>
      </c>
      <c r="L12">
        <f t="shared" si="10"/>
        <v>-1.4300382591388801E-3</v>
      </c>
      <c r="M12">
        <f t="shared" si="10"/>
        <v>-4.90035582622986E-3</v>
      </c>
      <c r="N12">
        <f t="shared" si="10"/>
        <v>-3.8423609145084798E-3</v>
      </c>
      <c r="O12">
        <f t="shared" si="11"/>
        <v>1.9086943834759881E-2</v>
      </c>
      <c r="Q12">
        <f t="shared" si="12"/>
        <v>1.0000000000000002E-2</v>
      </c>
      <c r="R12">
        <f t="shared" si="13"/>
        <v>7.1258974587144128E-3</v>
      </c>
      <c r="S12">
        <f t="shared" si="0"/>
        <v>4.6100480344581892E-3</v>
      </c>
      <c r="T12">
        <f t="shared" si="0"/>
        <v>1.1397304673672129E-3</v>
      </c>
      <c r="U12" s="1"/>
      <c r="V12" s="1"/>
      <c r="W12" s="1"/>
      <c r="X12" s="1"/>
      <c r="Y12" s="1"/>
      <c r="Z12" s="1"/>
      <c r="AA12" s="1">
        <v>37566</v>
      </c>
      <c r="AB12">
        <f t="shared" si="1"/>
        <v>1.0000000000000005E-4</v>
      </c>
      <c r="AC12">
        <f t="shared" si="2"/>
        <v>1.1789858862934754E-6</v>
      </c>
      <c r="AD12">
        <f t="shared" si="3"/>
        <v>2.0450094226009589E-6</v>
      </c>
      <c r="AE12">
        <f t="shared" si="4"/>
        <v>2.4013487223664936E-5</v>
      </c>
      <c r="AF12">
        <f t="shared" si="5"/>
        <v>1.4763737397342441E-5</v>
      </c>
      <c r="AG12">
        <f t="shared" si="6"/>
        <v>1.1849229225851415E-7</v>
      </c>
      <c r="AH12">
        <f t="shared" si="7"/>
        <v>7.643509600878642E-5</v>
      </c>
      <c r="AI12">
        <f t="shared" si="8"/>
        <v>3.6431142495127824E-4</v>
      </c>
    </row>
    <row r="13" spans="1:35" x14ac:dyDescent="0.25">
      <c r="A13" s="3">
        <v>44383</v>
      </c>
      <c r="B13" s="2">
        <f>[1]Change!$F13/100</f>
        <v>1.0000000000000002E-4</v>
      </c>
      <c r="C13">
        <f>[3]contrs_1year_unconv!A12</f>
        <v>-5.3216557930294399E-5</v>
      </c>
      <c r="D13">
        <f>[3]contrs_1year_unconv!B12</f>
        <v>2.00980139418809E-5</v>
      </c>
      <c r="E13">
        <f>[3]contrs_1year_unconv!C12</f>
        <v>2.34942739372668E-5</v>
      </c>
      <c r="F13">
        <f>[3]contrs_1year_unconv!D12</f>
        <v>-8.9890863614788103E-5</v>
      </c>
      <c r="H13" s="1">
        <f t="shared" si="9"/>
        <v>37591</v>
      </c>
      <c r="I13" s="1">
        <v>37594</v>
      </c>
      <c r="J13">
        <f t="shared" si="10"/>
        <v>1.0000000000000002E-2</v>
      </c>
      <c r="K13">
        <f t="shared" si="10"/>
        <v>-5.3216557930294396E-3</v>
      </c>
      <c r="L13">
        <f t="shared" si="10"/>
        <v>2.00980139418809E-3</v>
      </c>
      <c r="M13">
        <f t="shared" si="10"/>
        <v>2.34942739372668E-3</v>
      </c>
      <c r="N13">
        <f t="shared" si="10"/>
        <v>-8.9890863614788107E-3</v>
      </c>
      <c r="O13">
        <f t="shared" si="11"/>
        <v>1.9951513366593482E-2</v>
      </c>
      <c r="Q13">
        <f t="shared" si="12"/>
        <v>1.0000000000000002E-2</v>
      </c>
      <c r="R13">
        <f t="shared" si="13"/>
        <v>7.1843050056763329E-4</v>
      </c>
      <c r="S13">
        <f t="shared" si="0"/>
        <v>8.049887687785159E-3</v>
      </c>
      <c r="T13">
        <f t="shared" si="0"/>
        <v>8.389513687323753E-3</v>
      </c>
      <c r="U13" s="1"/>
      <c r="V13" s="1"/>
      <c r="W13" s="1"/>
      <c r="X13" s="1"/>
      <c r="Y13" s="1"/>
      <c r="Z13" s="1"/>
      <c r="AA13" s="1">
        <v>37594</v>
      </c>
      <c r="AB13">
        <f t="shared" si="1"/>
        <v>1.0000000000000005E-4</v>
      </c>
      <c r="AC13">
        <f t="shared" si="2"/>
        <v>2.8320020379483796E-5</v>
      </c>
      <c r="AD13">
        <f t="shared" si="3"/>
        <v>4.0393016440803903E-6</v>
      </c>
      <c r="AE13">
        <f t="shared" si="4"/>
        <v>5.5198090783933403E-6</v>
      </c>
      <c r="AF13">
        <f t="shared" si="5"/>
        <v>8.0803673614124365E-5</v>
      </c>
      <c r="AG13">
        <f t="shared" si="6"/>
        <v>1.0968379559124798E-5</v>
      </c>
      <c r="AH13">
        <f t="shared" si="7"/>
        <v>4.4085071208051292E-5</v>
      </c>
      <c r="AI13">
        <f t="shared" si="8"/>
        <v>3.9806288561735839E-4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-3.333333333333334E-3</v>
      </c>
      <c r="K15">
        <f t="shared" ref="K15:O15" si="14">AVERAGE(K2:K13)</f>
        <v>-6.0400862935970729E-3</v>
      </c>
      <c r="L15">
        <f t="shared" si="14"/>
        <v>-6.0400862935970695E-3</v>
      </c>
      <c r="M15">
        <f t="shared" si="14"/>
        <v>-6.0400862935970729E-3</v>
      </c>
      <c r="N15">
        <f t="shared" si="14"/>
        <v>-6.0400862935970807E-3</v>
      </c>
      <c r="O15">
        <f t="shared" si="14"/>
        <v>2.0827011841054961E-2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2.7999999999999995E-3</v>
      </c>
      <c r="AC201">
        <f t="shared" ref="AC201:AI201" si="15">SUM(AC1:AC200)</f>
        <v>8.7340963740114956E-4</v>
      </c>
      <c r="AD201">
        <f t="shared" si="15"/>
        <v>9.1981220825038167E-4</v>
      </c>
      <c r="AE201">
        <f t="shared" si="15"/>
        <v>5.8498973640822884E-4</v>
      </c>
      <c r="AF201">
        <f t="shared" si="15"/>
        <v>7.5989406289264259E-4</v>
      </c>
      <c r="AG201">
        <f t="shared" si="15"/>
        <v>3.1318018271127299E-3</v>
      </c>
      <c r="AH201">
        <f t="shared" si="15"/>
        <v>2.2204672177040408E-3</v>
      </c>
      <c r="AI201">
        <f t="shared" si="15"/>
        <v>6.5850217904941648E-3</v>
      </c>
    </row>
    <row r="203" spans="1:35" x14ac:dyDescent="0.25">
      <c r="AC203">
        <f>AC201/$AB$201</f>
        <v>0.31193201335755344</v>
      </c>
      <c r="AD203">
        <f t="shared" ref="AD203:AI203" si="16">AD201/$AB$201</f>
        <v>0.32850436008942208</v>
      </c>
      <c r="AE203">
        <f t="shared" si="16"/>
        <v>0.20892490586008175</v>
      </c>
      <c r="AF203">
        <f t="shared" si="16"/>
        <v>0.27139073674737241</v>
      </c>
      <c r="AG203">
        <f t="shared" si="16"/>
        <v>1.1185006525402608</v>
      </c>
      <c r="AH203">
        <f t="shared" si="16"/>
        <v>0.79302400632287184</v>
      </c>
      <c r="AI203">
        <f t="shared" si="16"/>
        <v>2.3517934966050591</v>
      </c>
    </row>
  </sheetData>
  <conditionalFormatting sqref="J2:J200 K15:O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tabSelected="1" workbookViewId="0">
      <selection activeCell="C3" sqref="C3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9.7109375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[1]Change!$J2/100</f>
        <v>-8.0000000000000015E-4</v>
      </c>
      <c r="C2">
        <f>[4]contrs_2year_unconv!A1</f>
        <v>-2.8445377610379901E-4</v>
      </c>
      <c r="D2">
        <f>[4]contrs_2year_unconv!B1</f>
        <v>-9.8428428683970106E-4</v>
      </c>
      <c r="E2">
        <f>[4]contrs_2year_unconv!C1</f>
        <v>-2.1290420119460699E-4</v>
      </c>
      <c r="F2">
        <f>[4]contrs_2year_unconv!D1</f>
        <v>-4.0145435620801597E-4</v>
      </c>
      <c r="H2" s="1">
        <f>EOMONTH(I2,-1)+1</f>
        <v>36982</v>
      </c>
      <c r="I2" s="1">
        <v>36985</v>
      </c>
      <c r="J2">
        <f>B2*100</f>
        <v>-8.0000000000000016E-2</v>
      </c>
      <c r="K2">
        <f>C2*100</f>
        <v>-2.84453776103799E-2</v>
      </c>
      <c r="L2">
        <f>D2*100</f>
        <v>-9.8428428683970101E-2</v>
      </c>
      <c r="M2">
        <f>E2*100</f>
        <v>-2.1290420119460699E-2</v>
      </c>
      <c r="N2">
        <f>F2*100</f>
        <v>-4.0145435620801598E-2</v>
      </c>
      <c r="O2">
        <f>J2-K2-L2-M2-N2</f>
        <v>0.10830966203461229</v>
      </c>
      <c r="Q2">
        <f>J2</f>
        <v>-8.0000000000000016E-2</v>
      </c>
      <c r="R2">
        <f>K2-K$15</f>
        <v>-3.8878162662646827E-3</v>
      </c>
      <c r="S2">
        <f t="shared" ref="S2:T13" si="0">L2-L$15</f>
        <v>-7.3870867339854873E-2</v>
      </c>
      <c r="T2">
        <f t="shared" si="0"/>
        <v>3.267141224654501E-3</v>
      </c>
      <c r="U2" s="1"/>
      <c r="V2" s="1"/>
      <c r="W2" s="1"/>
      <c r="X2" s="1"/>
      <c r="Y2" s="1"/>
      <c r="Z2" s="1"/>
      <c r="AA2" s="1">
        <v>36985</v>
      </c>
      <c r="AB2">
        <f t="shared" ref="AB2:AB13" si="1">J2^2</f>
        <v>6.4000000000000029E-3</v>
      </c>
      <c r="AC2">
        <f t="shared" ref="AC2:AC13" si="2">K2^2</f>
        <v>8.0913950739710215E-4</v>
      </c>
      <c r="AD2">
        <f t="shared" ref="AD2:AD13" si="3">L2^2</f>
        <v>9.6881555731953874E-3</v>
      </c>
      <c r="AE2">
        <f t="shared" ref="AE2:AE13" si="4">M2^2</f>
        <v>4.5328198886313692E-4</v>
      </c>
      <c r="AF2">
        <f t="shared" ref="AF2:AF13" si="5">N2^2</f>
        <v>1.6116560011839257E-3</v>
      </c>
      <c r="AG2">
        <f t="shared" ref="AG2:AG13" si="6">(K2+L2)^2</f>
        <v>1.6096962723616243E-2</v>
      </c>
      <c r="AH2">
        <f t="shared" ref="AH2:AH13" si="7">(M2+N2)^2</f>
        <v>3.7743643705383193E-3</v>
      </c>
      <c r="AI2">
        <f t="shared" ref="AI2:AI13" si="8">O2^2</f>
        <v>1.1730982890051934E-2</v>
      </c>
    </row>
    <row r="3" spans="1:35" x14ac:dyDescent="0.25">
      <c r="A3" s="3">
        <v>43909</v>
      </c>
      <c r="B3" s="2">
        <f>[1]Change!$J3/100</f>
        <v>-1.5E-3</v>
      </c>
      <c r="C3">
        <f>[4]contrs_2year_unconv!A2</f>
        <v>-2.2779476062664199E-4</v>
      </c>
      <c r="D3">
        <f>[4]contrs_2year_unconv!B2</f>
        <v>-8.7446298821133102E-4</v>
      </c>
      <c r="E3">
        <f>[4]contrs_2year_unconv!C2</f>
        <v>-2.4526440250438098E-4</v>
      </c>
      <c r="F3">
        <f>[4]contrs_2year_unconv!D2</f>
        <v>-2.7911344101716403E-4</v>
      </c>
      <c r="H3" s="1">
        <f t="shared" ref="H3:H13" si="9">EOMONTH(I3,-1)+1</f>
        <v>37012</v>
      </c>
      <c r="I3" s="1">
        <v>37013</v>
      </c>
      <c r="J3">
        <f t="shared" ref="J3:N13" si="10">B3*100</f>
        <v>-0.15</v>
      </c>
      <c r="K3">
        <f t="shared" si="10"/>
        <v>-2.27794760626642E-2</v>
      </c>
      <c r="L3">
        <f t="shared" si="10"/>
        <v>-8.7446298821133098E-2</v>
      </c>
      <c r="M3">
        <f t="shared" si="10"/>
        <v>-2.4526440250438097E-2</v>
      </c>
      <c r="N3">
        <f t="shared" si="10"/>
        <v>-2.7911344101716404E-2</v>
      </c>
      <c r="O3">
        <f t="shared" ref="O3:O13" si="11">J3-K3-L3-M3-N3</f>
        <v>1.2663559235951805E-2</v>
      </c>
      <c r="Q3">
        <f t="shared" ref="Q3:Q13" si="12">J3</f>
        <v>-0.15</v>
      </c>
      <c r="R3">
        <f t="shared" ref="R3:R13" si="13">K3-K$15</f>
        <v>1.7780852814510174E-3</v>
      </c>
      <c r="S3">
        <f t="shared" si="0"/>
        <v>-6.288873747701787E-2</v>
      </c>
      <c r="T3">
        <f t="shared" si="0"/>
        <v>3.1121093677102807E-5</v>
      </c>
      <c r="U3" s="1"/>
      <c r="V3" s="1"/>
      <c r="W3" s="1"/>
      <c r="X3" s="1"/>
      <c r="Y3" s="1"/>
      <c r="Z3" s="1"/>
      <c r="AA3" s="1">
        <v>37013</v>
      </c>
      <c r="AB3">
        <f t="shared" si="1"/>
        <v>2.2499999999999999E-2</v>
      </c>
      <c r="AC3">
        <f t="shared" si="2"/>
        <v>5.1890452968949132E-4</v>
      </c>
      <c r="AD3">
        <f t="shared" si="3"/>
        <v>7.646855177514904E-3</v>
      </c>
      <c r="AE3">
        <f t="shared" si="4"/>
        <v>6.0154627135830996E-4</v>
      </c>
      <c r="AF3">
        <f t="shared" si="5"/>
        <v>7.7904312956441908E-4</v>
      </c>
      <c r="AG3">
        <f t="shared" si="6"/>
        <v>1.2149721448733559E-2</v>
      </c>
      <c r="AH3">
        <f t="shared" si="7"/>
        <v>2.7497212277630594E-3</v>
      </c>
      <c r="AI3">
        <f t="shared" si="8"/>
        <v>1.6036573252246027E-4</v>
      </c>
    </row>
    <row r="4" spans="1:35" x14ac:dyDescent="0.25">
      <c r="A4" s="3">
        <v>44088</v>
      </c>
      <c r="B4" s="2">
        <f>[1]Change!$J4/100</f>
        <v>-9.9999999999999815E-5</v>
      </c>
      <c r="C4">
        <f>[4]contrs_2year_unconv!A3</f>
        <v>-2.21223747896184E-4</v>
      </c>
      <c r="D4">
        <f>[4]contrs_2year_unconv!B3</f>
        <v>-3.4927418896896797E-5</v>
      </c>
      <c r="E4">
        <f>[4]contrs_2year_unconv!C3</f>
        <v>-3.6076700823799699E-4</v>
      </c>
      <c r="F4">
        <f>[4]contrs_2year_unconv!D3</f>
        <v>-2.2557178880304999E-4</v>
      </c>
      <c r="H4" s="1">
        <f t="shared" si="9"/>
        <v>37043</v>
      </c>
      <c r="I4" s="1">
        <v>37048</v>
      </c>
      <c r="J4">
        <f t="shared" si="10"/>
        <v>-9.9999999999999811E-3</v>
      </c>
      <c r="K4">
        <f t="shared" si="10"/>
        <v>-2.2122374789618399E-2</v>
      </c>
      <c r="L4">
        <f t="shared" si="10"/>
        <v>-3.4927418896896797E-3</v>
      </c>
      <c r="M4">
        <f t="shared" si="10"/>
        <v>-3.6076700823799698E-2</v>
      </c>
      <c r="N4">
        <f t="shared" si="10"/>
        <v>-2.2557178880305E-2</v>
      </c>
      <c r="O4">
        <f t="shared" si="11"/>
        <v>7.4248996383412785E-2</v>
      </c>
      <c r="Q4">
        <f t="shared" si="12"/>
        <v>-9.9999999999999811E-3</v>
      </c>
      <c r="R4">
        <f t="shared" si="13"/>
        <v>2.4351865544968189E-3</v>
      </c>
      <c r="S4">
        <f t="shared" si="0"/>
        <v>2.1064819454425544E-2</v>
      </c>
      <c r="T4">
        <f t="shared" si="0"/>
        <v>-1.1519139479684498E-2</v>
      </c>
      <c r="U4" s="1"/>
      <c r="V4" s="1"/>
      <c r="W4" s="1"/>
      <c r="X4" s="1"/>
      <c r="Y4" s="1"/>
      <c r="Z4" s="1"/>
      <c r="AA4" s="1">
        <v>37048</v>
      </c>
      <c r="AB4">
        <f t="shared" si="1"/>
        <v>9.9999999999999625E-5</v>
      </c>
      <c r="AC4">
        <f t="shared" si="2"/>
        <v>4.8939946633234368E-4</v>
      </c>
      <c r="AD4">
        <f t="shared" si="3"/>
        <v>1.2199245907993034E-5</v>
      </c>
      <c r="AE4">
        <f t="shared" si="4"/>
        <v>1.3015283423299499E-3</v>
      </c>
      <c r="AF4">
        <f t="shared" si="5"/>
        <v>5.0882631903807795E-4</v>
      </c>
      <c r="AG4">
        <f t="shared" si="6"/>
        <v>6.5613420249456696E-4</v>
      </c>
      <c r="AH4">
        <f t="shared" si="7"/>
        <v>3.4379318491554209E-3</v>
      </c>
      <c r="AI4">
        <f t="shared" si="8"/>
        <v>5.512913463944045E-3</v>
      </c>
    </row>
    <row r="5" spans="1:35" x14ac:dyDescent="0.25">
      <c r="A5" s="3">
        <v>44096</v>
      </c>
      <c r="B5" s="2">
        <f>[1]Change!$J5/100</f>
        <v>-1.0000000000000009E-4</v>
      </c>
      <c r="C5">
        <f>[4]contrs_2year_unconv!A4</f>
        <v>-2.8445089093480098E-4</v>
      </c>
      <c r="D5">
        <f>[4]contrs_2year_unconv!B4</f>
        <v>-1.51361448188363E-4</v>
      </c>
      <c r="E5">
        <f>[4]contrs_2year_unconv!C4</f>
        <v>-1.83900690677407E-4</v>
      </c>
      <c r="F5">
        <f>[4]contrs_2year_unconv!D4</f>
        <v>-3.3775679189705101E-4</v>
      </c>
      <c r="H5" s="1">
        <f t="shared" si="9"/>
        <v>37073</v>
      </c>
      <c r="I5" s="1">
        <v>37076</v>
      </c>
      <c r="J5">
        <f t="shared" si="10"/>
        <v>-1.0000000000000009E-2</v>
      </c>
      <c r="K5">
        <f t="shared" si="10"/>
        <v>-2.8445089093480098E-2</v>
      </c>
      <c r="L5">
        <f t="shared" si="10"/>
        <v>-1.51361448188363E-2</v>
      </c>
      <c r="M5">
        <f t="shared" si="10"/>
        <v>-1.83900690677407E-2</v>
      </c>
      <c r="N5">
        <f t="shared" si="10"/>
        <v>-3.3775679189705102E-2</v>
      </c>
      <c r="O5">
        <f t="shared" si="11"/>
        <v>8.574698216976219E-2</v>
      </c>
      <c r="Q5">
        <f t="shared" si="12"/>
        <v>-1.0000000000000009E-2</v>
      </c>
      <c r="R5">
        <f t="shared" si="13"/>
        <v>-3.8875277493648809E-3</v>
      </c>
      <c r="S5">
        <f t="shared" si="0"/>
        <v>9.4214165252789247E-3</v>
      </c>
      <c r="T5">
        <f t="shared" si="0"/>
        <v>6.1674922763744998E-3</v>
      </c>
      <c r="U5" s="1"/>
      <c r="V5" s="1"/>
      <c r="W5" s="1"/>
      <c r="X5" s="1"/>
      <c r="Y5" s="1"/>
      <c r="Z5" s="1"/>
      <c r="AA5" s="1">
        <v>37076</v>
      </c>
      <c r="AB5">
        <f t="shared" si="1"/>
        <v>1.0000000000000018E-4</v>
      </c>
      <c r="AC5">
        <f t="shared" si="2"/>
        <v>8.0912309353602043E-4</v>
      </c>
      <c r="AD5">
        <f t="shared" si="3"/>
        <v>2.2910287997678495E-4</v>
      </c>
      <c r="AE5">
        <f t="shared" si="4"/>
        <v>3.3819464031627331E-4</v>
      </c>
      <c r="AF5">
        <f t="shared" si="5"/>
        <v>1.1407965047258782E-3</v>
      </c>
      <c r="AG5">
        <f t="shared" si="6"/>
        <v>1.8993239493200369E-3</v>
      </c>
      <c r="AH5">
        <f t="shared" si="7"/>
        <v>2.7212652912592095E-3</v>
      </c>
      <c r="AI5">
        <f t="shared" si="8"/>
        <v>7.3525449512215147E-3</v>
      </c>
    </row>
    <row r="6" spans="1:35" x14ac:dyDescent="0.25">
      <c r="A6" s="3">
        <v>44097</v>
      </c>
      <c r="B6" s="2">
        <f>[1]Change!$J6/100</f>
        <v>-2.9999999999999997E-4</v>
      </c>
      <c r="C6">
        <f>[4]contrs_2year_unconv!A5</f>
        <v>-2.6517231509963198E-4</v>
      </c>
      <c r="D6">
        <f>[4]contrs_2year_unconv!B5</f>
        <v>-7.2997056787605405E-4</v>
      </c>
      <c r="E6">
        <f>[4]contrs_2year_unconv!C5</f>
        <v>-2.9562979562094098E-4</v>
      </c>
      <c r="F6">
        <f>[4]contrs_2year_unconv!D5</f>
        <v>2.4479908032686E-5</v>
      </c>
      <c r="H6" s="1">
        <f t="shared" si="9"/>
        <v>37104</v>
      </c>
      <c r="I6" s="1">
        <v>37111</v>
      </c>
      <c r="J6">
        <f t="shared" si="10"/>
        <v>-0.03</v>
      </c>
      <c r="K6">
        <f t="shared" si="10"/>
        <v>-2.6517231509963199E-2</v>
      </c>
      <c r="L6">
        <f t="shared" si="10"/>
        <v>-7.2997056787605402E-2</v>
      </c>
      <c r="M6">
        <f t="shared" si="10"/>
        <v>-2.9562979562094097E-2</v>
      </c>
      <c r="N6">
        <f t="shared" si="10"/>
        <v>2.4479908032685998E-3</v>
      </c>
      <c r="O6">
        <f t="shared" si="11"/>
        <v>9.6629277056394097E-2</v>
      </c>
      <c r="Q6">
        <f t="shared" si="12"/>
        <v>-0.03</v>
      </c>
      <c r="R6">
        <f t="shared" si="13"/>
        <v>-1.9596701658479813E-3</v>
      </c>
      <c r="S6">
        <f t="shared" si="0"/>
        <v>-4.8439495443490174E-2</v>
      </c>
      <c r="T6">
        <f t="shared" si="0"/>
        <v>-5.0054182179788964E-3</v>
      </c>
      <c r="U6" s="1"/>
      <c r="V6" s="1"/>
      <c r="W6" s="1"/>
      <c r="X6" s="1"/>
      <c r="Y6" s="1"/>
      <c r="Z6" s="1"/>
      <c r="AA6" s="1">
        <v>37111</v>
      </c>
      <c r="AB6">
        <f t="shared" si="1"/>
        <v>8.9999999999999998E-4</v>
      </c>
      <c r="AC6">
        <f t="shared" si="2"/>
        <v>7.0316356695298513E-4</v>
      </c>
      <c r="AD6">
        <f t="shared" si="3"/>
        <v>5.3285702996528879E-3</v>
      </c>
      <c r="AE6">
        <f t="shared" si="4"/>
        <v>8.7396976058879328E-4</v>
      </c>
      <c r="AF6">
        <f t="shared" si="5"/>
        <v>5.9926589728876449E-6</v>
      </c>
      <c r="AG6">
        <f t="shared" si="6"/>
        <v>9.9030935753715993E-3</v>
      </c>
      <c r="AH6">
        <f t="shared" si="7"/>
        <v>7.3522261539123298E-4</v>
      </c>
      <c r="AI6">
        <f t="shared" si="8"/>
        <v>9.3372171844413702E-3</v>
      </c>
    </row>
    <row r="7" spans="1:35" x14ac:dyDescent="0.25">
      <c r="A7" s="3">
        <v>44110</v>
      </c>
      <c r="B7" s="2">
        <f>[1]Change!$J7/100</f>
        <v>-9.9999999999999951E-5</v>
      </c>
      <c r="C7">
        <f>[4]contrs_2year_unconv!A6</f>
        <v>-2.29508388199186E-4</v>
      </c>
      <c r="D7">
        <f>[4]contrs_2year_unconv!B6</f>
        <v>-1.2430568033368699E-4</v>
      </c>
      <c r="E7">
        <f>[4]contrs_2year_unconv!C6</f>
        <v>-2.00234904662011E-4</v>
      </c>
      <c r="F7">
        <f>[4]contrs_2year_unconv!D6</f>
        <v>-1.5984342008794201E-4</v>
      </c>
      <c r="H7" s="1">
        <f t="shared" si="9"/>
        <v>37135</v>
      </c>
      <c r="I7" s="1">
        <v>37139</v>
      </c>
      <c r="J7">
        <f t="shared" si="10"/>
        <v>-9.999999999999995E-3</v>
      </c>
      <c r="K7">
        <f t="shared" si="10"/>
        <v>-2.2950838819918599E-2</v>
      </c>
      <c r="L7">
        <f t="shared" si="10"/>
        <v>-1.24305680333687E-2</v>
      </c>
      <c r="M7">
        <f t="shared" si="10"/>
        <v>-2.00234904662011E-2</v>
      </c>
      <c r="N7">
        <f t="shared" si="10"/>
        <v>-1.59843420087942E-2</v>
      </c>
      <c r="O7">
        <f t="shared" si="11"/>
        <v>6.1389239328282608E-2</v>
      </c>
      <c r="Q7">
        <f t="shared" si="12"/>
        <v>-9.999999999999995E-3</v>
      </c>
      <c r="R7">
        <f t="shared" si="13"/>
        <v>1.6067225241966181E-3</v>
      </c>
      <c r="S7">
        <f t="shared" si="0"/>
        <v>1.2126993310746525E-2</v>
      </c>
      <c r="T7">
        <f t="shared" si="0"/>
        <v>4.5340708779141002E-3</v>
      </c>
      <c r="U7" s="1"/>
      <c r="V7" s="1"/>
      <c r="W7" s="1"/>
      <c r="X7" s="1"/>
      <c r="Y7" s="1"/>
      <c r="Z7" s="1"/>
      <c r="AA7" s="1">
        <v>37139</v>
      </c>
      <c r="AB7">
        <f t="shared" si="1"/>
        <v>9.9999999999999896E-5</v>
      </c>
      <c r="AC7">
        <f t="shared" si="2"/>
        <v>5.2674100253788261E-4</v>
      </c>
      <c r="AD7">
        <f t="shared" si="3"/>
        <v>1.5451902163220779E-4</v>
      </c>
      <c r="AE7">
        <f t="shared" si="4"/>
        <v>4.0094017045004635E-4</v>
      </c>
      <c r="AF7">
        <f t="shared" si="5"/>
        <v>2.5549918945410303E-4</v>
      </c>
      <c r="AG7">
        <f t="shared" si="6"/>
        <v>1.2518439509178454E-3</v>
      </c>
      <c r="AH7">
        <f t="shared" si="7"/>
        <v>1.2965639995473259E-3</v>
      </c>
      <c r="AI7">
        <f t="shared" si="8"/>
        <v>3.7686387053051601E-3</v>
      </c>
    </row>
    <row r="8" spans="1:35" x14ac:dyDescent="0.25">
      <c r="A8" s="3">
        <v>44111</v>
      </c>
      <c r="B8" s="2">
        <f>[1]Change!$J8/100</f>
        <v>-2.0000000000000004E-4</v>
      </c>
      <c r="C8">
        <f>[4]contrs_2year_unconv!A7</f>
        <v>-2.3688012003499E-4</v>
      </c>
      <c r="D8">
        <f>[4]contrs_2year_unconv!B7</f>
        <v>-2.0520608976551299E-4</v>
      </c>
      <c r="E8">
        <f>[4]contrs_2year_unconv!C7</f>
        <v>-2.8903012065577E-4</v>
      </c>
      <c r="F8">
        <f>[4]contrs_2year_unconv!D7</f>
        <v>-3.0980213055625301E-4</v>
      </c>
      <c r="H8" s="1">
        <f t="shared" si="9"/>
        <v>37165</v>
      </c>
      <c r="I8" s="1">
        <v>37167</v>
      </c>
      <c r="J8">
        <f t="shared" si="10"/>
        <v>-2.0000000000000004E-2</v>
      </c>
      <c r="K8">
        <f t="shared" si="10"/>
        <v>-2.3688012003499001E-2</v>
      </c>
      <c r="L8">
        <f t="shared" si="10"/>
        <v>-2.0520608976551297E-2</v>
      </c>
      <c r="M8">
        <f t="shared" si="10"/>
        <v>-2.8903012065577001E-2</v>
      </c>
      <c r="N8">
        <f t="shared" si="10"/>
        <v>-3.0980213055625302E-2</v>
      </c>
      <c r="O8">
        <f t="shared" si="11"/>
        <v>8.4091846101252601E-2</v>
      </c>
      <c r="Q8">
        <f t="shared" si="12"/>
        <v>-2.0000000000000004E-2</v>
      </c>
      <c r="R8">
        <f t="shared" si="13"/>
        <v>8.695493406162165E-4</v>
      </c>
      <c r="S8">
        <f t="shared" si="0"/>
        <v>4.0369523675639271E-3</v>
      </c>
      <c r="T8">
        <f t="shared" si="0"/>
        <v>-4.3454507214618007E-3</v>
      </c>
      <c r="U8" s="1"/>
      <c r="V8" s="1"/>
      <c r="W8" s="1"/>
      <c r="X8" s="1"/>
      <c r="Y8" s="1"/>
      <c r="Z8" s="1"/>
      <c r="AA8" s="1">
        <v>37167</v>
      </c>
      <c r="AB8">
        <f t="shared" si="1"/>
        <v>4.0000000000000018E-4</v>
      </c>
      <c r="AC8">
        <f t="shared" si="2"/>
        <v>5.6112191267791277E-4</v>
      </c>
      <c r="AD8">
        <f t="shared" si="3"/>
        <v>4.2109539276851771E-4</v>
      </c>
      <c r="AE8">
        <f t="shared" si="4"/>
        <v>8.3538410646288972E-4</v>
      </c>
      <c r="AF8">
        <f t="shared" si="5"/>
        <v>9.5977360097193641E-4</v>
      </c>
      <c r="AG8">
        <f t="shared" si="6"/>
        <v>1.9544021689577432E-3</v>
      </c>
      <c r="AH8">
        <f t="shared" si="7"/>
        <v>3.5860006509165947E-3</v>
      </c>
      <c r="AI8">
        <f t="shared" si="8"/>
        <v>7.0714385807167527E-3</v>
      </c>
    </row>
    <row r="9" spans="1:35" x14ac:dyDescent="0.25">
      <c r="A9" s="3">
        <v>44119</v>
      </c>
      <c r="B9" s="2">
        <f>[1]Change!$J9/100</f>
        <v>0</v>
      </c>
      <c r="C9">
        <f>[4]contrs_2year_unconv!A8</f>
        <v>-2.3663589958948899E-4</v>
      </c>
      <c r="D9">
        <f>[4]contrs_2year_unconv!B8</f>
        <v>1.8992057840614299E-4</v>
      </c>
      <c r="E9">
        <f>[4]contrs_2year_unconv!C8</f>
        <v>-3.9621075355890302E-4</v>
      </c>
      <c r="F9">
        <f>[4]contrs_2year_unconv!D8</f>
        <v>-2.6770034927021198E-4</v>
      </c>
      <c r="H9" s="1">
        <f t="shared" si="9"/>
        <v>37196</v>
      </c>
      <c r="I9" s="1">
        <v>37202</v>
      </c>
      <c r="J9">
        <f t="shared" si="10"/>
        <v>0</v>
      </c>
      <c r="K9">
        <f t="shared" si="10"/>
        <v>-2.3663589958948898E-2</v>
      </c>
      <c r="L9">
        <f t="shared" si="10"/>
        <v>1.89920578406143E-2</v>
      </c>
      <c r="M9">
        <f t="shared" si="10"/>
        <v>-3.9621075355890302E-2</v>
      </c>
      <c r="N9">
        <f t="shared" si="10"/>
        <v>-2.6770034927021197E-2</v>
      </c>
      <c r="O9">
        <f t="shared" si="11"/>
        <v>7.1062642401246101E-2</v>
      </c>
      <c r="Q9">
        <f t="shared" si="12"/>
        <v>0</v>
      </c>
      <c r="R9">
        <f t="shared" si="13"/>
        <v>8.9397138516631933E-4</v>
      </c>
      <c r="S9">
        <f t="shared" si="0"/>
        <v>4.3549619184729521E-2</v>
      </c>
      <c r="T9">
        <f t="shared" si="0"/>
        <v>-1.5063514011775102E-2</v>
      </c>
      <c r="U9" s="1"/>
      <c r="V9" s="1"/>
      <c r="W9" s="1"/>
      <c r="X9" s="1"/>
      <c r="Y9" s="1"/>
      <c r="Z9" s="1"/>
      <c r="AA9" s="1">
        <v>37202</v>
      </c>
      <c r="AB9">
        <f t="shared" si="1"/>
        <v>0</v>
      </c>
      <c r="AC9">
        <f t="shared" si="2"/>
        <v>5.5996548974526707E-4</v>
      </c>
      <c r="AD9">
        <f t="shared" si="3"/>
        <v>3.6069826102123914E-4</v>
      </c>
      <c r="AE9">
        <f t="shared" si="4"/>
        <v>1.5698296123571379E-3</v>
      </c>
      <c r="AF9">
        <f t="shared" si="5"/>
        <v>7.1663476999393478E-4</v>
      </c>
      <c r="AG9">
        <f t="shared" si="6"/>
        <v>2.1823212332631737E-5</v>
      </c>
      <c r="AH9">
        <f t="shared" si="7"/>
        <v>4.4077795245977174E-3</v>
      </c>
      <c r="AI9">
        <f t="shared" si="8"/>
        <v>5.0498991450473804E-3</v>
      </c>
    </row>
    <row r="10" spans="1:35" x14ac:dyDescent="0.25">
      <c r="A10" s="3">
        <v>44120</v>
      </c>
      <c r="B10" s="2">
        <f>[1]Change!$J10/100</f>
        <v>-9.9999999999999951E-5</v>
      </c>
      <c r="C10">
        <f>[4]contrs_2year_unconv!A9</f>
        <v>-2.2821324559796699E-4</v>
      </c>
      <c r="D10">
        <f>[4]contrs_2year_unconv!B9</f>
        <v>1.3981019632776899E-4</v>
      </c>
      <c r="E10">
        <f>[4]contrs_2year_unconv!C9</f>
        <v>-3.4742671875897998E-4</v>
      </c>
      <c r="F10">
        <f>[4]contrs_2year_unconv!D9</f>
        <v>-2.8039379851706501E-4</v>
      </c>
      <c r="H10" s="1">
        <f t="shared" si="9"/>
        <v>37500</v>
      </c>
      <c r="I10" s="1">
        <v>37503</v>
      </c>
      <c r="J10">
        <f t="shared" si="10"/>
        <v>-9.999999999999995E-3</v>
      </c>
      <c r="K10">
        <f t="shared" si="10"/>
        <v>-2.2821324559796699E-2</v>
      </c>
      <c r="L10">
        <f t="shared" si="10"/>
        <v>1.3981019632776899E-2</v>
      </c>
      <c r="M10">
        <f t="shared" si="10"/>
        <v>-3.4742671875897996E-2</v>
      </c>
      <c r="N10">
        <f t="shared" si="10"/>
        <v>-2.80393798517065E-2</v>
      </c>
      <c r="O10">
        <f t="shared" si="11"/>
        <v>6.1622356654624302E-2</v>
      </c>
      <c r="Q10">
        <f t="shared" si="12"/>
        <v>-9.999999999999995E-3</v>
      </c>
      <c r="R10">
        <f t="shared" si="13"/>
        <v>1.7362367843185185E-3</v>
      </c>
      <c r="S10">
        <f t="shared" si="0"/>
        <v>3.8538580976892126E-2</v>
      </c>
      <c r="T10">
        <f t="shared" si="0"/>
        <v>-1.0185110531782796E-2</v>
      </c>
      <c r="U10" s="1"/>
      <c r="V10" s="1"/>
      <c r="W10" s="1"/>
      <c r="X10" s="1"/>
      <c r="Y10" s="1"/>
      <c r="Z10" s="1"/>
      <c r="AA10" s="1">
        <v>37503</v>
      </c>
      <c r="AB10">
        <f t="shared" si="1"/>
        <v>9.9999999999999896E-5</v>
      </c>
      <c r="AC10">
        <f t="shared" si="2"/>
        <v>5.2081285466357998E-4</v>
      </c>
      <c r="AD10">
        <f t="shared" si="3"/>
        <v>1.9546890997209311E-4</v>
      </c>
      <c r="AE10">
        <f t="shared" si="4"/>
        <v>1.2070532490763136E-3</v>
      </c>
      <c r="AF10">
        <f t="shared" si="5"/>
        <v>7.8620682246828446E-4</v>
      </c>
      <c r="AG10">
        <f t="shared" si="6"/>
        <v>7.8150991202690552E-5</v>
      </c>
      <c r="AH10">
        <f t="shared" si="7"/>
        <v>3.941586019127607E-3</v>
      </c>
      <c r="AI10">
        <f t="shared" si="8"/>
        <v>3.79731483966972E-3</v>
      </c>
    </row>
    <row r="11" spans="1:35" x14ac:dyDescent="0.25">
      <c r="A11" s="3">
        <v>44138</v>
      </c>
      <c r="B11" s="2">
        <f>[1]Change!$J11/100</f>
        <v>-2.0000000000000004E-4</v>
      </c>
      <c r="C11">
        <f>[4]contrs_2year_unconv!A10</f>
        <v>-2.7166362753863998E-4</v>
      </c>
      <c r="D11">
        <f>[4]contrs_2year_unconv!B10</f>
        <v>-4.9746429411746495E-4</v>
      </c>
      <c r="E11">
        <f>[4]contrs_2year_unconv!C10</f>
        <v>-1.9375423294841699E-4</v>
      </c>
      <c r="F11">
        <f>[4]contrs_2year_unconv!D10</f>
        <v>-2.33450611612154E-4</v>
      </c>
      <c r="H11" s="1">
        <f t="shared" si="9"/>
        <v>37530</v>
      </c>
      <c r="I11" s="1">
        <v>37531</v>
      </c>
      <c r="J11">
        <f t="shared" si="10"/>
        <v>-2.0000000000000004E-2</v>
      </c>
      <c r="K11">
        <f t="shared" si="10"/>
        <v>-2.7166362753863998E-2</v>
      </c>
      <c r="L11">
        <f t="shared" si="10"/>
        <v>-4.9746429411746493E-2</v>
      </c>
      <c r="M11">
        <f t="shared" si="10"/>
        <v>-1.9375423294841699E-2</v>
      </c>
      <c r="N11">
        <f t="shared" si="10"/>
        <v>-2.3345061161215399E-2</v>
      </c>
      <c r="O11">
        <f t="shared" si="11"/>
        <v>9.9633276621667585E-2</v>
      </c>
      <c r="Q11">
        <f t="shared" si="12"/>
        <v>-2.0000000000000004E-2</v>
      </c>
      <c r="R11">
        <f t="shared" si="13"/>
        <v>-2.6088014097487809E-3</v>
      </c>
      <c r="S11">
        <f t="shared" si="0"/>
        <v>-2.5188868067631268E-2</v>
      </c>
      <c r="T11">
        <f t="shared" si="0"/>
        <v>5.1821380492735013E-3</v>
      </c>
      <c r="U11" s="1"/>
      <c r="V11" s="1"/>
      <c r="W11" s="1"/>
      <c r="X11" s="1"/>
      <c r="Y11" s="1"/>
      <c r="Z11" s="1"/>
      <c r="AA11" s="1">
        <v>37531</v>
      </c>
      <c r="AB11">
        <f t="shared" si="1"/>
        <v>4.0000000000000018E-4</v>
      </c>
      <c r="AC11">
        <f t="shared" si="2"/>
        <v>7.3801126527452913E-4</v>
      </c>
      <c r="AD11">
        <f t="shared" si="3"/>
        <v>2.4747072392178764E-3</v>
      </c>
      <c r="AE11">
        <f t="shared" si="4"/>
        <v>3.7540702785429436E-4</v>
      </c>
      <c r="AF11">
        <f t="shared" si="5"/>
        <v>5.4499188062088772E-4</v>
      </c>
      <c r="AG11">
        <f t="shared" si="6"/>
        <v>5.9155775987103946E-3</v>
      </c>
      <c r="AH11">
        <f t="shared" si="7"/>
        <v>1.8250397921602162E-3</v>
      </c>
      <c r="AI11">
        <f t="shared" si="8"/>
        <v>9.9267898103697332E-3</v>
      </c>
    </row>
    <row r="12" spans="1:35" x14ac:dyDescent="0.25">
      <c r="A12" s="3">
        <v>44229</v>
      </c>
      <c r="B12" s="2">
        <f>[1]Change!$J12/100</f>
        <v>0</v>
      </c>
      <c r="C12">
        <f>[4]contrs_2year_unconv!A11</f>
        <v>-2.1810459476857201E-4</v>
      </c>
      <c r="D12">
        <f>[4]contrs_2year_unconv!B11</f>
        <v>5.17469986601343E-5</v>
      </c>
      <c r="E12">
        <f>[4]contrs_2year_unconv!C11</f>
        <v>-2.13358427741325E-4</v>
      </c>
      <c r="F12">
        <f>[4]contrs_2year_unconv!D11</f>
        <v>-2.89018632422551E-4</v>
      </c>
      <c r="H12" s="1">
        <f t="shared" si="9"/>
        <v>37561</v>
      </c>
      <c r="I12" s="1">
        <v>37566</v>
      </c>
      <c r="J12">
        <f t="shared" si="10"/>
        <v>0</v>
      </c>
      <c r="K12">
        <f t="shared" si="10"/>
        <v>-2.18104594768572E-2</v>
      </c>
      <c r="L12">
        <f t="shared" si="10"/>
        <v>5.1746998660134299E-3</v>
      </c>
      <c r="M12">
        <f t="shared" si="10"/>
        <v>-2.1335842774132498E-2</v>
      </c>
      <c r="N12">
        <f t="shared" si="10"/>
        <v>-2.8901863242255101E-2</v>
      </c>
      <c r="O12">
        <f t="shared" si="11"/>
        <v>6.6873465627231371E-2</v>
      </c>
      <c r="Q12">
        <f t="shared" si="12"/>
        <v>0</v>
      </c>
      <c r="R12">
        <f t="shared" si="13"/>
        <v>2.7471018672580172E-3</v>
      </c>
      <c r="S12">
        <f t="shared" si="0"/>
        <v>2.9732261210128653E-2</v>
      </c>
      <c r="T12">
        <f t="shared" si="0"/>
        <v>3.2217185699827018E-3</v>
      </c>
      <c r="U12" s="1"/>
      <c r="V12" s="1"/>
      <c r="W12" s="1"/>
      <c r="X12" s="1"/>
      <c r="Y12" s="1"/>
      <c r="Z12" s="1"/>
      <c r="AA12" s="1">
        <v>37566</v>
      </c>
      <c r="AB12">
        <f t="shared" si="1"/>
        <v>0</v>
      </c>
      <c r="AC12">
        <f t="shared" si="2"/>
        <v>4.7569614259163008E-4</v>
      </c>
      <c r="AD12">
        <f t="shared" si="3"/>
        <v>2.677751870331941E-5</v>
      </c>
      <c r="AE12">
        <f t="shared" si="4"/>
        <v>4.5521818688250195E-4</v>
      </c>
      <c r="AF12">
        <f t="shared" si="5"/>
        <v>8.3531769887401652E-4</v>
      </c>
      <c r="AG12">
        <f t="shared" si="6"/>
        <v>2.7674849782978093E-4</v>
      </c>
      <c r="AH12">
        <f t="shared" si="7"/>
        <v>2.5238271057889867E-3</v>
      </c>
      <c r="AI12">
        <f t="shared" si="8"/>
        <v>4.4720604049964955E-3</v>
      </c>
    </row>
    <row r="13" spans="1:35" x14ac:dyDescent="0.25">
      <c r="A13" s="3">
        <v>44383</v>
      </c>
      <c r="B13" s="2">
        <f>[1]Change!$J13/100</f>
        <v>4.0000000000000002E-4</v>
      </c>
      <c r="C13">
        <f>[4]contrs_2year_unconv!A12</f>
        <v>-2.4280599490392399E-4</v>
      </c>
      <c r="D13">
        <f>[4]contrs_2year_unconv!B12</f>
        <v>2.73597639541137E-4</v>
      </c>
      <c r="E13">
        <f>[4]contrs_2year_unconv!C12</f>
        <v>-8.4261047330850707E-6</v>
      </c>
      <c r="F13">
        <f>[4]contrs_2year_unconv!D12</f>
        <v>-1.8728194893505201E-4</v>
      </c>
      <c r="H13" s="1">
        <f t="shared" si="9"/>
        <v>37591</v>
      </c>
      <c r="I13" s="1">
        <v>37594</v>
      </c>
      <c r="J13">
        <f t="shared" si="10"/>
        <v>0.04</v>
      </c>
      <c r="K13">
        <f t="shared" si="10"/>
        <v>-2.42805994903924E-2</v>
      </c>
      <c r="L13">
        <f t="shared" si="10"/>
        <v>2.73597639541137E-2</v>
      </c>
      <c r="M13">
        <f t="shared" si="10"/>
        <v>-8.4261047330850712E-4</v>
      </c>
      <c r="N13">
        <f t="shared" si="10"/>
        <v>-1.87281948935052E-2</v>
      </c>
      <c r="O13">
        <f t="shared" si="11"/>
        <v>5.6491640903092402E-2</v>
      </c>
      <c r="Q13">
        <f t="shared" si="12"/>
        <v>0.04</v>
      </c>
      <c r="R13">
        <f t="shared" si="13"/>
        <v>2.7696185372281731E-4</v>
      </c>
      <c r="S13">
        <f t="shared" si="0"/>
        <v>5.1917325298228928E-2</v>
      </c>
      <c r="T13">
        <f t="shared" si="0"/>
        <v>2.3714950870806693E-2</v>
      </c>
      <c r="U13" s="1"/>
      <c r="V13" s="1"/>
      <c r="W13" s="1"/>
      <c r="X13" s="1"/>
      <c r="Y13" s="1"/>
      <c r="Z13" s="1"/>
      <c r="AA13" s="1">
        <v>37594</v>
      </c>
      <c r="AB13">
        <f t="shared" si="1"/>
        <v>1.6000000000000001E-3</v>
      </c>
      <c r="AC13">
        <f t="shared" si="2"/>
        <v>5.8954751161284372E-4</v>
      </c>
      <c r="AD13">
        <f t="shared" si="3"/>
        <v>7.4855668362481934E-4</v>
      </c>
      <c r="AE13">
        <f t="shared" si="4"/>
        <v>7.0999240972918639E-7</v>
      </c>
      <c r="AF13">
        <f t="shared" si="5"/>
        <v>3.5074528396911425E-4</v>
      </c>
      <c r="AG13">
        <f t="shared" si="6"/>
        <v>9.4812537946440797E-6</v>
      </c>
      <c r="AH13">
        <f t="shared" si="7"/>
        <v>3.8301642270570423E-4</v>
      </c>
      <c r="AI13">
        <f t="shared" si="8"/>
        <v>3.1913054919239427E-3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-2.5000000000000008E-2</v>
      </c>
      <c r="K15">
        <f t="shared" ref="K15:O15" si="14">AVERAGE(K2:K13)</f>
        <v>-2.4557561344115218E-2</v>
      </c>
      <c r="L15">
        <f t="shared" si="14"/>
        <v>-2.4557561344115224E-2</v>
      </c>
      <c r="M15">
        <f t="shared" si="14"/>
        <v>-2.45575613441152E-2</v>
      </c>
      <c r="N15">
        <f t="shared" si="14"/>
        <v>-2.45575613441152E-2</v>
      </c>
      <c r="O15">
        <f t="shared" si="14"/>
        <v>7.3230245376460848E-2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3.2600000000000004E-2</v>
      </c>
      <c r="AC201">
        <f t="shared" ref="AC201:AI201" si="15">SUM(AC1:AC200)</f>
        <v>7.3016263430115873E-3</v>
      </c>
      <c r="AD201">
        <f t="shared" si="15"/>
        <v>2.728670620318803E-2</v>
      </c>
      <c r="AE201">
        <f t="shared" si="15"/>
        <v>8.4130633489493782E-3</v>
      </c>
      <c r="AF201">
        <f t="shared" si="15"/>
        <v>8.4954838598374667E-3</v>
      </c>
      <c r="AG201">
        <f t="shared" si="15"/>
        <v>5.0213263573281736E-2</v>
      </c>
      <c r="AH201">
        <f t="shared" si="15"/>
        <v>3.1382318868951396E-2</v>
      </c>
      <c r="AI201">
        <f t="shared" si="15"/>
        <v>7.1371471200210493E-2</v>
      </c>
    </row>
    <row r="203" spans="1:35" x14ac:dyDescent="0.25">
      <c r="AC203">
        <f>AC201/$AB$201</f>
        <v>0.22397626819053945</v>
      </c>
      <c r="AD203">
        <f t="shared" ref="AD203:AI203" si="16">AD201/$AB$201</f>
        <v>0.83701552770515419</v>
      </c>
      <c r="AE203">
        <f t="shared" si="16"/>
        <v>0.25806942788188275</v>
      </c>
      <c r="AF203">
        <f t="shared" si="16"/>
        <v>0.26059766441219218</v>
      </c>
      <c r="AG203">
        <f t="shared" si="16"/>
        <v>1.5402841586896237</v>
      </c>
      <c r="AH203">
        <f t="shared" si="16"/>
        <v>0.96264781806599364</v>
      </c>
      <c r="AI203">
        <f t="shared" si="16"/>
        <v>2.189308932521794</v>
      </c>
    </row>
  </sheetData>
  <conditionalFormatting sqref="J2:J200 K15:O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workbookViewId="0">
      <selection activeCell="Q2" sqref="Q2:T13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9.7109375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[1]Change!$N2/100</f>
        <v>-1.0999999999999998E-3</v>
      </c>
      <c r="C2">
        <f>[5]contrs_3year_unconv!A1</f>
        <v>-3.8457064203302103E-4</v>
      </c>
      <c r="D2">
        <f>[5]contrs_3year_unconv!B1</f>
        <v>-1.1671619149294301E-3</v>
      </c>
      <c r="E2">
        <f>[5]contrs_3year_unconv!C1</f>
        <v>-2.5716832891027499E-4</v>
      </c>
      <c r="F2">
        <f>[5]contrs_3year_unconv!D1</f>
        <v>-5.6022117227246199E-4</v>
      </c>
      <c r="H2" s="1">
        <f>EOMONTH(I2,-1)+1</f>
        <v>36982</v>
      </c>
      <c r="I2" s="1">
        <v>36985</v>
      </c>
      <c r="J2">
        <f>B2*100</f>
        <v>-0.10999999999999999</v>
      </c>
      <c r="K2">
        <f>C2*100</f>
        <v>-3.8457064203302103E-2</v>
      </c>
      <c r="L2">
        <f>D2*100</f>
        <v>-0.116716191492943</v>
      </c>
      <c r="M2">
        <f>E2*100</f>
        <v>-2.57168328910275E-2</v>
      </c>
      <c r="N2">
        <f>F2*100</f>
        <v>-5.6022117227246197E-2</v>
      </c>
      <c r="O2">
        <f>J2-K2-L2-M2-N2</f>
        <v>0.12691220581451881</v>
      </c>
      <c r="Q2">
        <f>J2</f>
        <v>-0.10999999999999999</v>
      </c>
      <c r="R2">
        <f>K2-K$15</f>
        <v>-8.1794789943315481E-3</v>
      </c>
      <c r="S2">
        <f t="shared" ref="S2:T13" si="0">L2-L$15</f>
        <v>-8.6438606283972402E-2</v>
      </c>
      <c r="T2">
        <f t="shared" si="0"/>
        <v>4.560752317943069E-3</v>
      </c>
      <c r="U2" s="1"/>
      <c r="V2" s="1"/>
      <c r="W2" s="1"/>
      <c r="X2" s="1"/>
      <c r="Y2" s="1"/>
      <c r="Z2" s="1"/>
      <c r="AA2" s="1">
        <v>36985</v>
      </c>
      <c r="AB2">
        <f t="shared" ref="AB2:AB13" si="1">J2^2</f>
        <v>1.2099999999999998E-2</v>
      </c>
      <c r="AC2">
        <f t="shared" ref="AC2:AC13" si="2">K2^2</f>
        <v>1.4789457871369001E-3</v>
      </c>
      <c r="AD2">
        <f t="shared" ref="AD2:AD13" si="3">L2^2</f>
        <v>1.362266935661734E-2</v>
      </c>
      <c r="AE2">
        <f t="shared" ref="AE2:AE13" si="4">M2^2</f>
        <v>6.6135549394503383E-4</v>
      </c>
      <c r="AF2">
        <f t="shared" ref="AF2:AF13" si="5">N2^2</f>
        <v>3.1384776186233151E-3</v>
      </c>
      <c r="AG2">
        <f t="shared" ref="AG2:AG13" si="6">(K2+L2)^2</f>
        <v>2.4078739283372261E-2</v>
      </c>
      <c r="AH2">
        <f t="shared" ref="AH2:AH13" si="7">(M2+N2)^2</f>
        <v>6.6812559664376362E-3</v>
      </c>
      <c r="AI2">
        <f t="shared" ref="AI2:AI13" si="8">O2^2</f>
        <v>1.6106707984706783E-2</v>
      </c>
    </row>
    <row r="3" spans="1:35" x14ac:dyDescent="0.25">
      <c r="A3" s="3">
        <v>43909</v>
      </c>
      <c r="B3" s="2">
        <f>[1]Change!$N3/100</f>
        <v>-1.9E-3</v>
      </c>
      <c r="C3">
        <f>[5]contrs_3year_unconv!A2</f>
        <v>-2.6536716244570697E-4</v>
      </c>
      <c r="D3">
        <f>[5]contrs_3year_unconv!B2</f>
        <v>-1.03865658751722E-3</v>
      </c>
      <c r="E3">
        <f>[5]contrs_3year_unconv!C2</f>
        <v>-3.0234141846604201E-4</v>
      </c>
      <c r="F3">
        <f>[5]contrs_3year_unconv!D2</f>
        <v>-3.5816606505449699E-4</v>
      </c>
      <c r="H3" s="1">
        <f t="shared" ref="H3:H13" si="9">EOMONTH(I3,-1)+1</f>
        <v>37012</v>
      </c>
      <c r="I3" s="1">
        <v>37013</v>
      </c>
      <c r="J3">
        <f t="shared" ref="J3:N13" si="10">B3*100</f>
        <v>-0.19</v>
      </c>
      <c r="K3">
        <f t="shared" si="10"/>
        <v>-2.6536716244570699E-2</v>
      </c>
      <c r="L3">
        <f t="shared" si="10"/>
        <v>-0.103865658751722</v>
      </c>
      <c r="M3">
        <f t="shared" si="10"/>
        <v>-3.0234141846604203E-2</v>
      </c>
      <c r="N3">
        <f t="shared" si="10"/>
        <v>-3.5816606505449697E-2</v>
      </c>
      <c r="O3">
        <f t="shared" ref="O3:O13" si="11">J3-K3-L3-M3-N3</f>
        <v>6.4531233483466136E-3</v>
      </c>
      <c r="Q3">
        <f t="shared" ref="Q3:Q13" si="12">J3</f>
        <v>-0.19</v>
      </c>
      <c r="R3">
        <f t="shared" ref="R3:R13" si="13">K3-K$15</f>
        <v>3.7408689643998565E-3</v>
      </c>
      <c r="S3">
        <f t="shared" si="0"/>
        <v>-7.3588073542751403E-2</v>
      </c>
      <c r="T3">
        <f t="shared" si="0"/>
        <v>4.3443362366366728E-5</v>
      </c>
      <c r="U3" s="1"/>
      <c r="V3" s="1"/>
      <c r="W3" s="1"/>
      <c r="X3" s="1"/>
      <c r="Y3" s="1"/>
      <c r="Z3" s="1"/>
      <c r="AA3" s="1">
        <v>37013</v>
      </c>
      <c r="AB3">
        <f t="shared" si="1"/>
        <v>3.61E-2</v>
      </c>
      <c r="AC3">
        <f t="shared" si="2"/>
        <v>7.0419730904486245E-4</v>
      </c>
      <c r="AD3">
        <f t="shared" si="3"/>
        <v>1.0788075067929165E-2</v>
      </c>
      <c r="AE3">
        <f t="shared" si="4"/>
        <v>9.1410333320058343E-4</v>
      </c>
      <c r="AF3">
        <f t="shared" si="5"/>
        <v>1.2828293015662215E-3</v>
      </c>
      <c r="AG3">
        <f t="shared" si="6"/>
        <v>1.7004779404673744E-2</v>
      </c>
      <c r="AH3">
        <f t="shared" si="7"/>
        <v>4.3627013578663521E-3</v>
      </c>
      <c r="AI3">
        <f t="shared" si="8"/>
        <v>4.1642800948976209E-5</v>
      </c>
    </row>
    <row r="4" spans="1:35" x14ac:dyDescent="0.25">
      <c r="A4" s="3">
        <v>44088</v>
      </c>
      <c r="B4" s="2">
        <f>[1]Change!$N4/100</f>
        <v>-1.0000000000000009E-4</v>
      </c>
      <c r="C4">
        <f>[5]contrs_3year_unconv!A3</f>
        <v>-2.5154257380281098E-4</v>
      </c>
      <c r="D4">
        <f>[5]contrs_3year_unconv!B3</f>
        <v>-5.6289828460511702E-5</v>
      </c>
      <c r="E4">
        <f>[5]contrs_3year_unconv!C3</f>
        <v>-4.6357680457450603E-4</v>
      </c>
      <c r="F4">
        <f>[5]contrs_3year_unconv!D3</f>
        <v>-2.6973805009422602E-4</v>
      </c>
      <c r="H4" s="1">
        <f t="shared" si="9"/>
        <v>37043</v>
      </c>
      <c r="I4" s="1">
        <v>37048</v>
      </c>
      <c r="J4">
        <f t="shared" si="10"/>
        <v>-1.0000000000000009E-2</v>
      </c>
      <c r="K4">
        <f t="shared" si="10"/>
        <v>-2.5154257380281098E-2</v>
      </c>
      <c r="L4">
        <f t="shared" si="10"/>
        <v>-5.6289828460511704E-3</v>
      </c>
      <c r="M4">
        <f t="shared" si="10"/>
        <v>-4.6357680457450604E-2</v>
      </c>
      <c r="N4">
        <f t="shared" si="10"/>
        <v>-2.6973805009422602E-2</v>
      </c>
      <c r="O4">
        <f t="shared" si="11"/>
        <v>9.4114725693205462E-2</v>
      </c>
      <c r="Q4">
        <f t="shared" si="12"/>
        <v>-1.0000000000000009E-2</v>
      </c>
      <c r="R4">
        <f t="shared" si="13"/>
        <v>5.1233278286894578E-3</v>
      </c>
      <c r="S4">
        <f t="shared" si="0"/>
        <v>2.4648602362919429E-2</v>
      </c>
      <c r="T4">
        <f t="shared" si="0"/>
        <v>-1.6080095248480034E-2</v>
      </c>
      <c r="U4" s="1"/>
      <c r="V4" s="1"/>
      <c r="W4" s="1"/>
      <c r="X4" s="1"/>
      <c r="Y4" s="1"/>
      <c r="Z4" s="1"/>
      <c r="AA4" s="1">
        <v>37048</v>
      </c>
      <c r="AB4">
        <f t="shared" si="1"/>
        <v>1.0000000000000018E-4</v>
      </c>
      <c r="AC4">
        <f t="shared" si="2"/>
        <v>6.3273666435342607E-4</v>
      </c>
      <c r="AD4">
        <f t="shared" si="3"/>
        <v>3.1685447881138331E-5</v>
      </c>
      <c r="AE4">
        <f t="shared" si="4"/>
        <v>2.1490345373950978E-3</v>
      </c>
      <c r="AF4">
        <f t="shared" si="5"/>
        <v>7.2758615668635184E-4</v>
      </c>
      <c r="AG4">
        <f t="shared" si="6"/>
        <v>9.4760787883208116E-4</v>
      </c>
      <c r="AH4">
        <f t="shared" si="7"/>
        <v>5.3775067607782362E-3</v>
      </c>
      <c r="AI4">
        <f t="shared" si="8"/>
        <v>8.8575815923073089E-3</v>
      </c>
    </row>
    <row r="5" spans="1:35" x14ac:dyDescent="0.25">
      <c r="A5" s="3">
        <v>44096</v>
      </c>
      <c r="B5" s="2">
        <f>[1]Change!$N5/100</f>
        <v>-2.0000000000000017E-4</v>
      </c>
      <c r="C5">
        <f>[5]contrs_3year_unconv!A4</f>
        <v>-3.8456457199843001E-4</v>
      </c>
      <c r="D5">
        <f>[5]contrs_3year_unconv!B4</f>
        <v>-1.92532918306454E-4</v>
      </c>
      <c r="E5">
        <f>[5]contrs_3year_unconv!C4</f>
        <v>-2.16680998022462E-4</v>
      </c>
      <c r="F5">
        <f>[5]contrs_3year_unconv!D4</f>
        <v>-4.5501991424445502E-4</v>
      </c>
      <c r="H5" s="1">
        <f t="shared" si="9"/>
        <v>37073</v>
      </c>
      <c r="I5" s="1">
        <v>37076</v>
      </c>
      <c r="J5">
        <f t="shared" si="10"/>
        <v>-2.0000000000000018E-2</v>
      </c>
      <c r="K5">
        <f t="shared" si="10"/>
        <v>-3.8456457199843003E-2</v>
      </c>
      <c r="L5">
        <f t="shared" si="10"/>
        <v>-1.9253291830645398E-2</v>
      </c>
      <c r="M5">
        <f t="shared" si="10"/>
        <v>-2.16680998022462E-2</v>
      </c>
      <c r="N5">
        <f t="shared" si="10"/>
        <v>-4.5501991424445505E-2</v>
      </c>
      <c r="O5">
        <f t="shared" si="11"/>
        <v>0.10487984025718008</v>
      </c>
      <c r="Q5">
        <f t="shared" si="12"/>
        <v>-2.0000000000000018E-2</v>
      </c>
      <c r="R5">
        <f t="shared" si="13"/>
        <v>-8.1788719908724473E-3</v>
      </c>
      <c r="S5">
        <f t="shared" si="0"/>
        <v>1.1024293378325202E-2</v>
      </c>
      <c r="T5">
        <f t="shared" si="0"/>
        <v>8.6094854067243695E-3</v>
      </c>
      <c r="U5" s="1"/>
      <c r="V5" s="1"/>
      <c r="W5" s="1"/>
      <c r="X5" s="1"/>
      <c r="Y5" s="1"/>
      <c r="Z5" s="1"/>
      <c r="AA5" s="1">
        <v>37076</v>
      </c>
      <c r="AB5">
        <f t="shared" si="1"/>
        <v>4.0000000000000072E-4</v>
      </c>
      <c r="AC5">
        <f t="shared" si="2"/>
        <v>1.4788991003633566E-3</v>
      </c>
      <c r="AD5">
        <f t="shared" si="3"/>
        <v>3.7068924631599684E-4</v>
      </c>
      <c r="AE5">
        <f t="shared" si="4"/>
        <v>4.6950654904010181E-4</v>
      </c>
      <c r="AF5">
        <f t="shared" si="5"/>
        <v>2.0704312235903122E-3</v>
      </c>
      <c r="AG5">
        <f t="shared" si="6"/>
        <v>3.3304151331619569E-3</v>
      </c>
      <c r="AH5">
        <f t="shared" si="7"/>
        <v>4.5118211554020862E-3</v>
      </c>
      <c r="AI5">
        <f t="shared" si="8"/>
        <v>1.0999780892371613E-2</v>
      </c>
    </row>
    <row r="6" spans="1:35" x14ac:dyDescent="0.25">
      <c r="A6" s="3">
        <v>44097</v>
      </c>
      <c r="B6" s="2">
        <f>[1]Change!$N6/100</f>
        <v>-1.999999999999999E-4</v>
      </c>
      <c r="C6">
        <f>[5]contrs_3year_unconv!A5</f>
        <v>-3.4400486050879998E-4</v>
      </c>
      <c r="D6">
        <f>[5]contrs_3year_unconv!B5</f>
        <v>-8.6958149902639998E-4</v>
      </c>
      <c r="E6">
        <f>[5]contrs_3year_unconv!C5</f>
        <v>-3.7264878126599401E-4</v>
      </c>
      <c r="F6">
        <f>[5]contrs_3year_unconv!D5</f>
        <v>1.43240897589472E-4</v>
      </c>
      <c r="H6" s="1">
        <f t="shared" si="9"/>
        <v>37104</v>
      </c>
      <c r="I6" s="1">
        <v>37111</v>
      </c>
      <c r="J6">
        <f t="shared" si="10"/>
        <v>-1.999999999999999E-2</v>
      </c>
      <c r="K6">
        <f t="shared" si="10"/>
        <v>-3.4400486050879996E-2</v>
      </c>
      <c r="L6">
        <f t="shared" si="10"/>
        <v>-8.6958149902640003E-2</v>
      </c>
      <c r="M6">
        <f t="shared" si="10"/>
        <v>-3.7264878126599399E-2</v>
      </c>
      <c r="N6">
        <f t="shared" si="10"/>
        <v>1.43240897589472E-2</v>
      </c>
      <c r="O6">
        <f t="shared" si="11"/>
        <v>0.12429942432117222</v>
      </c>
      <c r="Q6">
        <f t="shared" si="12"/>
        <v>-1.999999999999999E-2</v>
      </c>
      <c r="R6">
        <f t="shared" si="13"/>
        <v>-4.1229008419094403E-3</v>
      </c>
      <c r="S6">
        <f t="shared" si="0"/>
        <v>-5.6680564693669402E-2</v>
      </c>
      <c r="T6">
        <f t="shared" si="0"/>
        <v>-6.9872929176288297E-3</v>
      </c>
      <c r="U6" s="1"/>
      <c r="V6" s="1"/>
      <c r="W6" s="1"/>
      <c r="X6" s="1"/>
      <c r="Y6" s="1"/>
      <c r="Z6" s="1"/>
      <c r="AA6" s="1">
        <v>37111</v>
      </c>
      <c r="AB6">
        <f t="shared" si="1"/>
        <v>3.9999999999999959E-4</v>
      </c>
      <c r="AC6">
        <f t="shared" si="2"/>
        <v>1.1833934405367892E-3</v>
      </c>
      <c r="AD6">
        <f t="shared" si="3"/>
        <v>7.5617198344900098E-3</v>
      </c>
      <c r="AE6">
        <f t="shared" si="4"/>
        <v>1.3886711417903062E-3</v>
      </c>
      <c r="AF6">
        <f t="shared" si="5"/>
        <v>2.0517954742237606E-4</v>
      </c>
      <c r="AG6">
        <f t="shared" si="6"/>
        <v>1.4727918520498999E-2</v>
      </c>
      <c r="AH6">
        <f t="shared" si="7"/>
        <v>5.2627977092940641E-4</v>
      </c>
      <c r="AI6">
        <f t="shared" si="8"/>
        <v>1.5450346886574821E-2</v>
      </c>
    </row>
    <row r="7" spans="1:35" x14ac:dyDescent="0.25">
      <c r="A7" s="3">
        <v>44110</v>
      </c>
      <c r="B7" s="2">
        <f>[1]Change!$N7/100</f>
        <v>-1.0000000000000009E-4</v>
      </c>
      <c r="C7">
        <f>[5]contrs_3year_unconv!A6</f>
        <v>-2.6897242045528699E-4</v>
      </c>
      <c r="D7">
        <f>[5]contrs_3year_unconv!B6</f>
        <v>-1.60874120332126E-4</v>
      </c>
      <c r="E7">
        <f>[5]contrs_3year_unconv!C6</f>
        <v>-2.39482676667356E-4</v>
      </c>
      <c r="F7">
        <f>[5]contrs_3year_unconv!D6</f>
        <v>-1.6118276777289499E-4</v>
      </c>
      <c r="H7" s="1">
        <f t="shared" si="9"/>
        <v>37135</v>
      </c>
      <c r="I7" s="1">
        <v>37139</v>
      </c>
      <c r="J7">
        <f t="shared" si="10"/>
        <v>-1.0000000000000009E-2</v>
      </c>
      <c r="K7">
        <f t="shared" si="10"/>
        <v>-2.6897242045528697E-2</v>
      </c>
      <c r="L7">
        <f t="shared" si="10"/>
        <v>-1.6087412033212598E-2</v>
      </c>
      <c r="M7">
        <f t="shared" si="10"/>
        <v>-2.39482676667356E-2</v>
      </c>
      <c r="N7">
        <f t="shared" si="10"/>
        <v>-1.6118276777289497E-2</v>
      </c>
      <c r="O7">
        <f t="shared" si="11"/>
        <v>7.3051198522766383E-2</v>
      </c>
      <c r="Q7">
        <f t="shared" si="12"/>
        <v>-1.0000000000000009E-2</v>
      </c>
      <c r="R7">
        <f t="shared" si="13"/>
        <v>3.3803431634418582E-3</v>
      </c>
      <c r="S7">
        <f t="shared" si="0"/>
        <v>1.4190173175758002E-2</v>
      </c>
      <c r="T7">
        <f t="shared" si="0"/>
        <v>6.3293175422349697E-3</v>
      </c>
      <c r="U7" s="1"/>
      <c r="V7" s="1"/>
      <c r="W7" s="1"/>
      <c r="X7" s="1"/>
      <c r="Y7" s="1"/>
      <c r="Z7" s="1"/>
      <c r="AA7" s="1">
        <v>37139</v>
      </c>
      <c r="AB7">
        <f t="shared" si="1"/>
        <v>1.0000000000000018E-4</v>
      </c>
      <c r="AC7">
        <f t="shared" si="2"/>
        <v>7.2346162965575679E-4</v>
      </c>
      <c r="AD7">
        <f t="shared" si="3"/>
        <v>2.5880482592635352E-4</v>
      </c>
      <c r="AE7">
        <f t="shared" si="4"/>
        <v>5.735195242376138E-4</v>
      </c>
      <c r="AF7">
        <f t="shared" si="5"/>
        <v>2.5979884626930989E-4</v>
      </c>
      <c r="AG7">
        <f t="shared" si="6"/>
        <v>1.8476804862690506E-3</v>
      </c>
      <c r="AH7">
        <f t="shared" si="7"/>
        <v>1.6053279836850383E-3</v>
      </c>
      <c r="AI7">
        <f t="shared" si="8"/>
        <v>5.3364776056126252E-3</v>
      </c>
    </row>
    <row r="8" spans="1:35" x14ac:dyDescent="0.25">
      <c r="A8" s="3">
        <v>44111</v>
      </c>
      <c r="B8" s="2">
        <f>[1]Change!$N8/100</f>
        <v>-2.9999999999999997E-4</v>
      </c>
      <c r="C8">
        <f>[5]contrs_3year_unconv!A7</f>
        <v>-2.8448162191267501E-4</v>
      </c>
      <c r="D8">
        <f>[5]contrs_3year_unconv!B7</f>
        <v>-2.5553821310523098E-4</v>
      </c>
      <c r="E8">
        <f>[5]contrs_3year_unconv!C7</f>
        <v>-3.6343599221728702E-4</v>
      </c>
      <c r="F8">
        <f>[5]contrs_3year_unconv!D7</f>
        <v>-4.0885071495699399E-4</v>
      </c>
      <c r="H8" s="1">
        <f t="shared" si="9"/>
        <v>37165</v>
      </c>
      <c r="I8" s="1">
        <v>37167</v>
      </c>
      <c r="J8">
        <f t="shared" si="10"/>
        <v>-0.03</v>
      </c>
      <c r="K8">
        <f t="shared" si="10"/>
        <v>-2.8448162191267501E-2</v>
      </c>
      <c r="L8">
        <f t="shared" si="10"/>
        <v>-2.5553821310523098E-2</v>
      </c>
      <c r="M8">
        <f t="shared" si="10"/>
        <v>-3.6343599221728702E-2</v>
      </c>
      <c r="N8">
        <f t="shared" si="10"/>
        <v>-4.08850714956994E-2</v>
      </c>
      <c r="O8">
        <f t="shared" si="11"/>
        <v>0.1012306542192187</v>
      </c>
      <c r="Q8">
        <f t="shared" si="12"/>
        <v>-0.03</v>
      </c>
      <c r="R8">
        <f t="shared" si="13"/>
        <v>1.8294230177030545E-3</v>
      </c>
      <c r="S8">
        <f t="shared" si="0"/>
        <v>4.7237638984475028E-3</v>
      </c>
      <c r="T8">
        <f t="shared" si="0"/>
        <v>-6.0660140127581329E-3</v>
      </c>
      <c r="U8" s="1"/>
      <c r="V8" s="1"/>
      <c r="W8" s="1"/>
      <c r="X8" s="1"/>
      <c r="Y8" s="1"/>
      <c r="Z8" s="1"/>
      <c r="AA8" s="1">
        <v>37167</v>
      </c>
      <c r="AB8">
        <f t="shared" si="1"/>
        <v>8.9999999999999998E-4</v>
      </c>
      <c r="AC8">
        <f t="shared" si="2"/>
        <v>8.0929793206066178E-4</v>
      </c>
      <c r="AD8">
        <f t="shared" si="3"/>
        <v>6.5299778357014442E-4</v>
      </c>
      <c r="AE8">
        <f t="shared" si="4"/>
        <v>1.320857204389639E-3</v>
      </c>
      <c r="AF8">
        <f t="shared" si="5"/>
        <v>1.6715890712084517E-3</v>
      </c>
      <c r="AG8">
        <f t="shared" si="6"/>
        <v>2.9162142221276638E-3</v>
      </c>
      <c r="AH8">
        <f t="shared" si="7"/>
        <v>5.9642675807809369E-3</v>
      </c>
      <c r="AI8">
        <f t="shared" si="8"/>
        <v>1.0247645353651021E-2</v>
      </c>
    </row>
    <row r="9" spans="1:35" x14ac:dyDescent="0.25">
      <c r="A9" s="3">
        <v>44119</v>
      </c>
      <c r="B9" s="2">
        <f>[1]Change!$N9/100</f>
        <v>0</v>
      </c>
      <c r="C9">
        <f>[5]contrs_3year_unconv!A8</f>
        <v>-2.8396781265134199E-4</v>
      </c>
      <c r="D9">
        <f>[5]contrs_3year_unconv!B8</f>
        <v>2.0681182734110201E-4</v>
      </c>
      <c r="E9">
        <f>[5]contrs_3year_unconv!C8</f>
        <v>-5.1305435467520596E-4</v>
      </c>
      <c r="F9">
        <f>[5]contrs_3year_unconv!D8</f>
        <v>-3.3931649642881401E-4</v>
      </c>
      <c r="H9" s="1">
        <f t="shared" si="9"/>
        <v>37196</v>
      </c>
      <c r="I9" s="1">
        <v>37202</v>
      </c>
      <c r="J9">
        <f t="shared" si="10"/>
        <v>0</v>
      </c>
      <c r="K9">
        <f t="shared" si="10"/>
        <v>-2.8396781265134199E-2</v>
      </c>
      <c r="L9">
        <f t="shared" si="10"/>
        <v>2.0681182734110203E-2</v>
      </c>
      <c r="M9">
        <f t="shared" si="10"/>
        <v>-5.1305435467520595E-2</v>
      </c>
      <c r="N9">
        <f t="shared" si="10"/>
        <v>-3.3931649642881402E-2</v>
      </c>
      <c r="O9">
        <f t="shared" si="11"/>
        <v>9.2952683641426004E-2</v>
      </c>
      <c r="Q9">
        <f t="shared" si="12"/>
        <v>0</v>
      </c>
      <c r="R9">
        <f t="shared" si="13"/>
        <v>1.8808039438363566E-3</v>
      </c>
      <c r="S9">
        <f t="shared" si="0"/>
        <v>5.0958767943080803E-2</v>
      </c>
      <c r="T9">
        <f t="shared" si="0"/>
        <v>-2.1027850258550026E-2</v>
      </c>
      <c r="U9" s="1"/>
      <c r="V9" s="1"/>
      <c r="W9" s="1"/>
      <c r="X9" s="1"/>
      <c r="Y9" s="1"/>
      <c r="Z9" s="1"/>
      <c r="AA9" s="1">
        <v>37202</v>
      </c>
      <c r="AB9">
        <f t="shared" si="1"/>
        <v>0</v>
      </c>
      <c r="AC9">
        <f t="shared" si="2"/>
        <v>8.0637718621987659E-4</v>
      </c>
      <c r="AD9">
        <f t="shared" si="3"/>
        <v>4.2771131928165797E-4</v>
      </c>
      <c r="AE9">
        <f t="shared" si="4"/>
        <v>2.63224770851192E-3</v>
      </c>
      <c r="AF9">
        <f t="shared" si="5"/>
        <v>1.1513568474872536E-3</v>
      </c>
      <c r="AG9">
        <f t="shared" si="6"/>
        <v>5.9530460691939649E-5</v>
      </c>
      <c r="AH9">
        <f t="shared" si="7"/>
        <v>7.2653606781179136E-3</v>
      </c>
      <c r="AI9">
        <f t="shared" si="8"/>
        <v>8.6402013961430248E-3</v>
      </c>
    </row>
    <row r="10" spans="1:35" x14ac:dyDescent="0.25">
      <c r="A10" s="3">
        <v>44120</v>
      </c>
      <c r="B10" s="2">
        <f>[1]Change!$N10/100</f>
        <v>-1.0000000000000009E-4</v>
      </c>
      <c r="C10">
        <f>[5]contrs_3year_unconv!A9</f>
        <v>-2.6624760246600802E-4</v>
      </c>
      <c r="D10">
        <f>[5]contrs_3year_unconv!B9</f>
        <v>1.48176106072467E-4</v>
      </c>
      <c r="E10">
        <f>[5]contrs_3year_unconv!C9</f>
        <v>-4.4495448249539402E-4</v>
      </c>
      <c r="F10">
        <f>[5]contrs_3year_unconv!D9</f>
        <v>-3.6028067055271599E-4</v>
      </c>
      <c r="H10" s="1">
        <f t="shared" si="9"/>
        <v>37500</v>
      </c>
      <c r="I10" s="1">
        <v>37503</v>
      </c>
      <c r="J10">
        <f t="shared" si="10"/>
        <v>-1.0000000000000009E-2</v>
      </c>
      <c r="K10">
        <f t="shared" si="10"/>
        <v>-2.6624760246600803E-2</v>
      </c>
      <c r="L10">
        <f t="shared" si="10"/>
        <v>1.4817610607246699E-2</v>
      </c>
      <c r="M10">
        <f t="shared" si="10"/>
        <v>-4.4495448249539403E-2</v>
      </c>
      <c r="N10">
        <f t="shared" si="10"/>
        <v>-3.6028067055271597E-2</v>
      </c>
      <c r="O10">
        <f t="shared" si="11"/>
        <v>8.2330664944165105E-2</v>
      </c>
      <c r="Q10">
        <f t="shared" si="12"/>
        <v>-1.0000000000000009E-2</v>
      </c>
      <c r="R10">
        <f t="shared" si="13"/>
        <v>3.6528249623697523E-3</v>
      </c>
      <c r="S10">
        <f t="shared" si="0"/>
        <v>4.50951958162173E-2</v>
      </c>
      <c r="T10">
        <f t="shared" si="0"/>
        <v>-1.4217863040568834E-2</v>
      </c>
      <c r="U10" s="1"/>
      <c r="V10" s="1"/>
      <c r="W10" s="1"/>
      <c r="X10" s="1"/>
      <c r="Y10" s="1"/>
      <c r="Z10" s="1"/>
      <c r="AA10" s="1">
        <v>37503</v>
      </c>
      <c r="AB10">
        <f t="shared" si="1"/>
        <v>1.0000000000000018E-4</v>
      </c>
      <c r="AC10">
        <f t="shared" si="2"/>
        <v>7.0887785818897443E-4</v>
      </c>
      <c r="AD10">
        <f t="shared" si="3"/>
        <v>2.195615841079899E-4</v>
      </c>
      <c r="AE10">
        <f t="shared" si="4"/>
        <v>1.9798449149274391E-3</v>
      </c>
      <c r="AF10">
        <f t="shared" si="5"/>
        <v>1.2980216157391466E-3</v>
      </c>
      <c r="AG10">
        <f t="shared" si="6"/>
        <v>1.3940878260609973E-4</v>
      </c>
      <c r="AH10">
        <f t="shared" si="7"/>
        <v>6.4840365170441309E-3</v>
      </c>
      <c r="AI10">
        <f t="shared" si="8"/>
        <v>6.7783383901483772E-3</v>
      </c>
    </row>
    <row r="11" spans="1:35" x14ac:dyDescent="0.25">
      <c r="A11" s="3">
        <v>44138</v>
      </c>
      <c r="B11" s="2">
        <f>[1]Change!$N11/100</f>
        <v>-2.0000000000000004E-4</v>
      </c>
      <c r="C11">
        <f>[5]contrs_3year_unconv!A10</f>
        <v>-3.5766176971030401E-4</v>
      </c>
      <c r="D11">
        <f>[5]contrs_3year_unconv!B10</f>
        <v>-5.9751865504339605E-4</v>
      </c>
      <c r="E11">
        <f>[5]contrs_3year_unconv!C10</f>
        <v>-2.30436009716886E-4</v>
      </c>
      <c r="F11">
        <f>[5]contrs_3year_unconv!D10</f>
        <v>-2.8275051109275201E-4</v>
      </c>
      <c r="H11" s="1">
        <f t="shared" si="9"/>
        <v>37530</v>
      </c>
      <c r="I11" s="1">
        <v>37531</v>
      </c>
      <c r="J11">
        <f t="shared" si="10"/>
        <v>-2.0000000000000004E-2</v>
      </c>
      <c r="K11">
        <f t="shared" si="10"/>
        <v>-3.5766176971030399E-2</v>
      </c>
      <c r="L11">
        <f t="shared" si="10"/>
        <v>-5.9751865504339606E-2</v>
      </c>
      <c r="M11">
        <f t="shared" si="10"/>
        <v>-2.3043600971688599E-2</v>
      </c>
      <c r="N11">
        <f t="shared" si="10"/>
        <v>-2.8275051109275202E-2</v>
      </c>
      <c r="O11">
        <f t="shared" si="11"/>
        <v>0.12683669455633381</v>
      </c>
      <c r="Q11">
        <f t="shared" si="12"/>
        <v>-2.0000000000000004E-2</v>
      </c>
      <c r="R11">
        <f t="shared" si="13"/>
        <v>-5.4885917620598433E-3</v>
      </c>
      <c r="S11">
        <f t="shared" si="0"/>
        <v>-2.9474280295369006E-2</v>
      </c>
      <c r="T11">
        <f t="shared" si="0"/>
        <v>7.2339842372819707E-3</v>
      </c>
      <c r="U11" s="1"/>
      <c r="V11" s="1"/>
      <c r="W11" s="1"/>
      <c r="X11" s="1"/>
      <c r="Y11" s="1"/>
      <c r="Z11" s="1"/>
      <c r="AA11" s="1">
        <v>37531</v>
      </c>
      <c r="AB11">
        <f t="shared" si="1"/>
        <v>4.0000000000000018E-4</v>
      </c>
      <c r="AC11">
        <f t="shared" si="2"/>
        <v>1.2792194151230653E-3</v>
      </c>
      <c r="AD11">
        <f t="shared" si="3"/>
        <v>3.5702854312486894E-3</v>
      </c>
      <c r="AE11">
        <f t="shared" si="4"/>
        <v>5.3100754574240776E-4</v>
      </c>
      <c r="AF11">
        <f t="shared" si="5"/>
        <v>7.9947851523212482E-4</v>
      </c>
      <c r="AG11">
        <f t="shared" si="6"/>
        <v>9.1236964383265892E-3</v>
      </c>
      <c r="AH11">
        <f t="shared" si="7"/>
        <v>2.6336040514070101E-3</v>
      </c>
      <c r="AI11">
        <f t="shared" si="8"/>
        <v>1.6087547085976719E-2</v>
      </c>
    </row>
    <row r="12" spans="1:35" x14ac:dyDescent="0.25">
      <c r="A12" s="3">
        <v>44229</v>
      </c>
      <c r="B12" s="2">
        <f>[1]Change!$N12/100</f>
        <v>0</v>
      </c>
      <c r="C12">
        <f>[5]contrs_3year_unconv!A11</f>
        <v>-2.4498026587977902E-4</v>
      </c>
      <c r="D12">
        <f>[5]contrs_3year_unconv!B11</f>
        <v>4.5130611340697097E-5</v>
      </c>
      <c r="E12">
        <f>[5]contrs_3year_unconv!C11</f>
        <v>-2.5780240458480799E-4</v>
      </c>
      <c r="F12">
        <f>[5]contrs_3year_unconv!D11</f>
        <v>-3.7452522428023702E-4</v>
      </c>
      <c r="H12" s="1">
        <f t="shared" si="9"/>
        <v>37561</v>
      </c>
      <c r="I12" s="1">
        <v>37566</v>
      </c>
      <c r="J12">
        <f t="shared" si="10"/>
        <v>0</v>
      </c>
      <c r="K12">
        <f t="shared" si="10"/>
        <v>-2.4498026587977902E-2</v>
      </c>
      <c r="L12">
        <f t="shared" si="10"/>
        <v>4.5130611340697098E-3</v>
      </c>
      <c r="M12">
        <f t="shared" si="10"/>
        <v>-2.5780240458480798E-2</v>
      </c>
      <c r="N12">
        <f t="shared" si="10"/>
        <v>-3.7452522428023702E-2</v>
      </c>
      <c r="O12">
        <f t="shared" si="11"/>
        <v>8.3217728340412689E-2</v>
      </c>
      <c r="Q12">
        <f t="shared" si="12"/>
        <v>0</v>
      </c>
      <c r="R12">
        <f t="shared" si="13"/>
        <v>5.7795586209926537E-3</v>
      </c>
      <c r="S12">
        <f t="shared" si="0"/>
        <v>3.4790646343040313E-2</v>
      </c>
      <c r="T12">
        <f t="shared" si="0"/>
        <v>4.4973447504897714E-3</v>
      </c>
      <c r="U12" s="1"/>
      <c r="V12" s="1"/>
      <c r="W12" s="1"/>
      <c r="X12" s="1"/>
      <c r="Y12" s="1"/>
      <c r="Z12" s="1"/>
      <c r="AA12" s="1">
        <v>37566</v>
      </c>
      <c r="AB12">
        <f t="shared" si="1"/>
        <v>0</v>
      </c>
      <c r="AC12">
        <f t="shared" si="2"/>
        <v>6.0015330670527215E-4</v>
      </c>
      <c r="AD12">
        <f t="shared" si="3"/>
        <v>2.0367720799850576E-5</v>
      </c>
      <c r="AE12">
        <f t="shared" si="4"/>
        <v>6.6462079809709025E-4</v>
      </c>
      <c r="AF12">
        <f t="shared" si="5"/>
        <v>1.4026914362216185E-3</v>
      </c>
      <c r="AG12">
        <f t="shared" si="6"/>
        <v>3.9939884419390388E-4</v>
      </c>
      <c r="AH12">
        <f t="shared" si="7"/>
        <v>3.998382302260902E-3</v>
      </c>
      <c r="AI12">
        <f t="shared" si="8"/>
        <v>6.9251903101387249E-3</v>
      </c>
    </row>
    <row r="13" spans="1:35" x14ac:dyDescent="0.25">
      <c r="A13" s="3">
        <v>44383</v>
      </c>
      <c r="B13" s="2">
        <f>[1]Change!$N13/100</f>
        <v>7.000000000000001E-4</v>
      </c>
      <c r="C13">
        <f>[5]contrs_3year_unconv!A12</f>
        <v>-2.9694892121230197E-4</v>
      </c>
      <c r="D13">
        <f>[5]contrs_3year_unconv!B12</f>
        <v>3.0472496689003102E-4</v>
      </c>
      <c r="E13">
        <f>[5]contrs_3year_unconv!C12</f>
        <v>2.8272026519748501E-5</v>
      </c>
      <c r="F13">
        <f>[5]contrs_3year_unconv!D12</f>
        <v>-2.06499535915892E-4</v>
      </c>
      <c r="H13" s="1">
        <f t="shared" si="9"/>
        <v>37591</v>
      </c>
      <c r="I13" s="1">
        <v>37594</v>
      </c>
      <c r="J13">
        <f t="shared" si="10"/>
        <v>7.0000000000000007E-2</v>
      </c>
      <c r="K13">
        <f t="shared" si="10"/>
        <v>-2.9694892121230197E-2</v>
      </c>
      <c r="L13">
        <f t="shared" si="10"/>
        <v>3.0472496689003103E-2</v>
      </c>
      <c r="M13">
        <f t="shared" si="10"/>
        <v>2.82720265197485E-3</v>
      </c>
      <c r="N13">
        <f t="shared" si="10"/>
        <v>-2.06499535915892E-2</v>
      </c>
      <c r="O13">
        <f t="shared" si="11"/>
        <v>8.7045146371841436E-2</v>
      </c>
      <c r="Q13">
        <f t="shared" si="12"/>
        <v>7.0000000000000007E-2</v>
      </c>
      <c r="R13">
        <f t="shared" si="13"/>
        <v>5.8269308774035883E-4</v>
      </c>
      <c r="S13">
        <f t="shared" si="0"/>
        <v>6.0750081897973707E-2</v>
      </c>
      <c r="T13">
        <f t="shared" si="0"/>
        <v>3.3104787860945423E-2</v>
      </c>
      <c r="U13" s="1"/>
      <c r="V13" s="1"/>
      <c r="W13" s="1"/>
      <c r="X13" s="1"/>
      <c r="Y13" s="1"/>
      <c r="Z13" s="1"/>
      <c r="AA13" s="1">
        <v>37594</v>
      </c>
      <c r="AB13">
        <f t="shared" si="1"/>
        <v>4.9000000000000007E-3</v>
      </c>
      <c r="AC13">
        <f t="shared" si="2"/>
        <v>8.8178661809149917E-4</v>
      </c>
      <c r="AD13">
        <f t="shared" si="3"/>
        <v>9.2857305446130507E-4</v>
      </c>
      <c r="AE13">
        <f t="shared" si="4"/>
        <v>7.9930748353336252E-6</v>
      </c>
      <c r="AF13">
        <f t="shared" si="5"/>
        <v>4.264205833347877E-4</v>
      </c>
      <c r="AG13">
        <f t="shared" si="6"/>
        <v>6.0466886382128837E-7</v>
      </c>
      <c r="AH13">
        <f t="shared" si="7"/>
        <v>3.176504510555242E-4</v>
      </c>
      <c r="AI13">
        <f t="shared" si="8"/>
        <v>7.5768575068953002E-3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-2.9166666666666671E-2</v>
      </c>
      <c r="K15">
        <f t="shared" ref="K15:O15" si="14">AVERAGE(K2:K13)</f>
        <v>-3.0277585208970555E-2</v>
      </c>
      <c r="L15">
        <f t="shared" si="14"/>
        <v>-3.02775852089706E-2</v>
      </c>
      <c r="M15">
        <f t="shared" si="14"/>
        <v>-3.0277585208970569E-2</v>
      </c>
      <c r="N15">
        <f t="shared" si="14"/>
        <v>-3.0277585208970569E-2</v>
      </c>
      <c r="O15">
        <f t="shared" si="14"/>
        <v>9.1943674169215603E-2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5.5500000000000001E-2</v>
      </c>
      <c r="AC201">
        <f t="shared" ref="AC201:AI201" si="15">SUM(AC1:AC200)</f>
        <v>1.1287346247480441E-2</v>
      </c>
      <c r="AD201">
        <f t="shared" si="15"/>
        <v>3.8453140672629643E-2</v>
      </c>
      <c r="AE201">
        <f t="shared" si="15"/>
        <v>1.3292761826112567E-2</v>
      </c>
      <c r="AF201">
        <f t="shared" si="15"/>
        <v>1.4433860763381269E-2</v>
      </c>
      <c r="AG201">
        <f t="shared" si="15"/>
        <v>7.4575994123618122E-2</v>
      </c>
      <c r="AH201">
        <f t="shared" si="15"/>
        <v>4.9728194575765168E-2</v>
      </c>
      <c r="AI201">
        <f t="shared" si="15"/>
        <v>0.11304831780547528</v>
      </c>
    </row>
    <row r="203" spans="1:35" x14ac:dyDescent="0.25">
      <c r="AC203">
        <f>AC201/$AB$201</f>
        <v>0.20337560806271066</v>
      </c>
      <c r="AD203">
        <f t="shared" ref="AD203:AI203" si="16">AD201/$AB$201</f>
        <v>0.69284938148882236</v>
      </c>
      <c r="AE203">
        <f t="shared" si="16"/>
        <v>0.23950922209211833</v>
      </c>
      <c r="AF203">
        <f t="shared" si="16"/>
        <v>0.26006956330416703</v>
      </c>
      <c r="AG203">
        <f t="shared" si="16"/>
        <v>1.3437116058309571</v>
      </c>
      <c r="AH203">
        <f t="shared" si="16"/>
        <v>0.89600350586964261</v>
      </c>
      <c r="AI203">
        <f t="shared" si="16"/>
        <v>2.0369066271256808</v>
      </c>
    </row>
  </sheetData>
  <conditionalFormatting sqref="J2:J200 K15:O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workbookViewId="0">
      <selection activeCell="C3" sqref="C3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9.7109375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[1]Change!$R2/100</f>
        <v>-1.1000000000000009E-3</v>
      </c>
      <c r="C2">
        <f>[6]contrs_5year_unconv!A1</f>
        <v>-4.50582544284397E-4</v>
      </c>
      <c r="D2">
        <f>[6]contrs_5year_unconv!B1</f>
        <v>-7.571462968704E-4</v>
      </c>
      <c r="E2">
        <f>[6]contrs_5year_unconv!C1</f>
        <v>-1.7890422140109401E-4</v>
      </c>
      <c r="F2">
        <f>[6]contrs_5year_unconv!D1</f>
        <v>-4.6972235345583399E-4</v>
      </c>
      <c r="H2" s="1">
        <f>EOMONTH(I2,-1)+1</f>
        <v>36982</v>
      </c>
      <c r="I2" s="1">
        <v>36985</v>
      </c>
      <c r="J2">
        <f>B2*100</f>
        <v>-0.1100000000000001</v>
      </c>
      <c r="K2">
        <f>C2*100</f>
        <v>-4.5058254428439699E-2</v>
      </c>
      <c r="L2">
        <f>D2*100</f>
        <v>-7.571462968704E-2</v>
      </c>
      <c r="M2">
        <f>E2*100</f>
        <v>-1.7890422140109403E-2</v>
      </c>
      <c r="N2">
        <f>F2*100</f>
        <v>-4.6972235345583396E-2</v>
      </c>
      <c r="O2">
        <f>J2-K2-L2-M2-N2</f>
        <v>7.563554160117239E-2</v>
      </c>
      <c r="Q2">
        <f>J2</f>
        <v>-0.1100000000000001</v>
      </c>
      <c r="R2">
        <f>K2-K$15</f>
        <v>-2.1260012979221195E-2</v>
      </c>
      <c r="S2">
        <f t="shared" ref="S2:T13" si="0">L2-L$15</f>
        <v>-5.1916388237821492E-2</v>
      </c>
      <c r="T2">
        <f t="shared" si="0"/>
        <v>5.9078193091090941E-3</v>
      </c>
      <c r="U2" s="1"/>
      <c r="V2" s="1"/>
      <c r="W2" s="1"/>
      <c r="X2" s="1"/>
      <c r="Y2" s="1"/>
      <c r="Z2" s="1"/>
      <c r="AA2" s="1">
        <v>36985</v>
      </c>
      <c r="AB2">
        <f t="shared" ref="AB2:AB13" si="1">J2^2</f>
        <v>1.2100000000000022E-2</v>
      </c>
      <c r="AC2">
        <f t="shared" ref="AC2:AC13" si="2">K2^2</f>
        <v>2.0302462921380059E-3</v>
      </c>
      <c r="AD2">
        <f t="shared" ref="AD2:AD13" si="3">L2^2</f>
        <v>5.7327051486455987E-3</v>
      </c>
      <c r="AE2">
        <f t="shared" ref="AE2:AE13" si="4">M2^2</f>
        <v>3.2006720435131668E-4</v>
      </c>
      <c r="AF2">
        <f t="shared" ref="AF2:AF13" si="5">N2^2</f>
        <v>2.2063908933608743E-3</v>
      </c>
      <c r="AG2">
        <f t="shared" ref="AG2:AG13" si="6">(K2+L2)^2</f>
        <v>1.458608953757109E-2</v>
      </c>
      <c r="AH2">
        <f t="shared" ref="AH2:AH13" si="7">(M2+N2)^2</f>
        <v>4.2071643361062993E-3</v>
      </c>
      <c r="AI2">
        <f t="shared" ref="AI2:AI13" si="8">O2^2</f>
        <v>5.7207351533026789E-3</v>
      </c>
    </row>
    <row r="3" spans="1:35" x14ac:dyDescent="0.25">
      <c r="A3" s="3">
        <v>43909</v>
      </c>
      <c r="B3" s="2">
        <f>[1]Change!$R3/100</f>
        <v>-1.2999999999999999E-3</v>
      </c>
      <c r="C3">
        <f>[6]contrs_5year_unconv!A2</f>
        <v>-1.4075015459907701E-4</v>
      </c>
      <c r="D3">
        <f>[6]contrs_5year_unconv!B2</f>
        <v>-6.7996397342289796E-4</v>
      </c>
      <c r="E3">
        <f>[6]contrs_5year_unconv!C2</f>
        <v>-2.3741966624990301E-4</v>
      </c>
      <c r="F3">
        <f>[6]contrs_5year_unconv!D2</f>
        <v>-2.8784202958455498E-4</v>
      </c>
      <c r="H3" s="1">
        <f t="shared" ref="H3:H13" si="9">EOMONTH(I3,-1)+1</f>
        <v>37012</v>
      </c>
      <c r="I3" s="1">
        <v>37013</v>
      </c>
      <c r="J3">
        <f t="shared" ref="J3:N13" si="10">B3*100</f>
        <v>-0.13</v>
      </c>
      <c r="K3">
        <f t="shared" si="10"/>
        <v>-1.40750154599077E-2</v>
      </c>
      <c r="L3">
        <f t="shared" si="10"/>
        <v>-6.7996397342289794E-2</v>
      </c>
      <c r="M3">
        <f t="shared" si="10"/>
        <v>-2.3741966624990302E-2</v>
      </c>
      <c r="N3">
        <f t="shared" si="10"/>
        <v>-2.8784202958455497E-2</v>
      </c>
      <c r="O3">
        <f t="shared" ref="O3:O13" si="11">J3-K3-L3-M3-N3</f>
        <v>4.5975823856432944E-3</v>
      </c>
      <c r="Q3">
        <f t="shared" ref="Q3:Q13" si="12">J3</f>
        <v>-0.13</v>
      </c>
      <c r="R3">
        <f t="shared" ref="R3:R13" si="13">K3-K$15</f>
        <v>9.7232259893108037E-3</v>
      </c>
      <c r="S3">
        <f t="shared" si="0"/>
        <v>-4.4198155893071286E-2</v>
      </c>
      <c r="T3">
        <f t="shared" si="0"/>
        <v>5.6274824228194631E-5</v>
      </c>
      <c r="U3" s="1"/>
      <c r="V3" s="1"/>
      <c r="W3" s="1"/>
      <c r="X3" s="1"/>
      <c r="Y3" s="1"/>
      <c r="Z3" s="1"/>
      <c r="AA3" s="1">
        <v>37013</v>
      </c>
      <c r="AB3">
        <f t="shared" si="1"/>
        <v>1.6900000000000002E-2</v>
      </c>
      <c r="AC3">
        <f t="shared" si="2"/>
        <v>1.9810606019664078E-4</v>
      </c>
      <c r="AD3">
        <f t="shared" si="3"/>
        <v>4.6235100515305549E-3</v>
      </c>
      <c r="AE3">
        <f t="shared" si="4"/>
        <v>5.6368097922215345E-4</v>
      </c>
      <c r="AF3">
        <f t="shared" si="5"/>
        <v>8.2853033995355821E-4</v>
      </c>
      <c r="AG3">
        <f t="shared" si="6"/>
        <v>6.735716799348708E-3</v>
      </c>
      <c r="AH3">
        <f t="shared" si="7"/>
        <v>2.7589984911089069E-3</v>
      </c>
      <c r="AI3">
        <f t="shared" si="8"/>
        <v>2.1137763792777487E-5</v>
      </c>
    </row>
    <row r="4" spans="1:35" x14ac:dyDescent="0.25">
      <c r="A4" s="3">
        <v>44088</v>
      </c>
      <c r="B4" s="2">
        <f>[1]Change!$R4/100</f>
        <v>-2.999999999999997E-4</v>
      </c>
      <c r="C4">
        <f>[6]contrs_5year_unconv!A3</f>
        <v>-1.0481743392285201E-4</v>
      </c>
      <c r="D4">
        <f>[6]contrs_5year_unconv!B3</f>
        <v>-8.9939026843269897E-5</v>
      </c>
      <c r="E4">
        <f>[6]contrs_5year_unconv!C3</f>
        <v>-4.4627764865243198E-4</v>
      </c>
      <c r="F4">
        <f>[6]contrs_5year_unconv!D3</f>
        <v>-2.08243368497911E-4</v>
      </c>
      <c r="H4" s="1">
        <f t="shared" si="9"/>
        <v>37043</v>
      </c>
      <c r="I4" s="1">
        <v>37048</v>
      </c>
      <c r="J4">
        <f t="shared" si="10"/>
        <v>-2.9999999999999971E-2</v>
      </c>
      <c r="K4">
        <f t="shared" si="10"/>
        <v>-1.0481743392285201E-2</v>
      </c>
      <c r="L4">
        <f t="shared" si="10"/>
        <v>-8.993902684326989E-3</v>
      </c>
      <c r="M4">
        <f t="shared" si="10"/>
        <v>-4.4627764865243197E-2</v>
      </c>
      <c r="N4">
        <f t="shared" si="10"/>
        <v>-2.0824336849791101E-2</v>
      </c>
      <c r="O4">
        <f t="shared" si="11"/>
        <v>5.4927747791646511E-2</v>
      </c>
      <c r="Q4">
        <f t="shared" si="12"/>
        <v>-2.9999999999999971E-2</v>
      </c>
      <c r="R4">
        <f t="shared" si="13"/>
        <v>1.3316498056933303E-2</v>
      </c>
      <c r="S4">
        <f t="shared" si="0"/>
        <v>1.4804338764891518E-2</v>
      </c>
      <c r="T4">
        <f t="shared" si="0"/>
        <v>-2.08295234160247E-2</v>
      </c>
      <c r="U4" s="1"/>
      <c r="V4" s="1"/>
      <c r="W4" s="1"/>
      <c r="X4" s="1"/>
      <c r="Y4" s="1"/>
      <c r="Z4" s="1"/>
      <c r="AA4" s="1">
        <v>37048</v>
      </c>
      <c r="AB4">
        <f t="shared" si="1"/>
        <v>8.9999999999999824E-4</v>
      </c>
      <c r="AC4">
        <f t="shared" si="2"/>
        <v>1.0986694454171446E-4</v>
      </c>
      <c r="AD4">
        <f t="shared" si="3"/>
        <v>8.0890285495144215E-5</v>
      </c>
      <c r="AE4">
        <f t="shared" si="4"/>
        <v>1.9916373968674353E-3</v>
      </c>
      <c r="AF4">
        <f t="shared" si="5"/>
        <v>4.3365300523356753E-4</v>
      </c>
      <c r="AG4">
        <f t="shared" si="6"/>
        <v>3.7930079010145974E-4</v>
      </c>
      <c r="AH4">
        <f t="shared" si="7"/>
        <v>4.2839776189151956E-3</v>
      </c>
      <c r="AI4">
        <f t="shared" si="8"/>
        <v>3.0170574774627283E-3</v>
      </c>
    </row>
    <row r="5" spans="1:35" x14ac:dyDescent="0.25">
      <c r="A5" s="3">
        <v>44096</v>
      </c>
      <c r="B5" s="2">
        <f>[1]Change!$R5/100</f>
        <v>-2.0000000000000017E-4</v>
      </c>
      <c r="C5">
        <f>[6]contrs_5year_unconv!A4</f>
        <v>-4.5056676711640502E-4</v>
      </c>
      <c r="D5">
        <f>[6]contrs_5year_unconv!B4</f>
        <v>-1.71768772268884E-4</v>
      </c>
      <c r="E5">
        <f>[6]contrs_5year_unconv!C4</f>
        <v>-1.26458524174284E-4</v>
      </c>
      <c r="F5">
        <f>[6]contrs_5year_unconv!D4</f>
        <v>-3.7502522283018201E-4</v>
      </c>
      <c r="H5" s="1">
        <f t="shared" si="9"/>
        <v>37073</v>
      </c>
      <c r="I5" s="1">
        <v>37076</v>
      </c>
      <c r="J5">
        <f t="shared" si="10"/>
        <v>-2.0000000000000018E-2</v>
      </c>
      <c r="K5">
        <f t="shared" si="10"/>
        <v>-4.50566767116405E-2</v>
      </c>
      <c r="L5">
        <f t="shared" si="10"/>
        <v>-1.7176877226888401E-2</v>
      </c>
      <c r="M5">
        <f t="shared" si="10"/>
        <v>-1.26458524174284E-2</v>
      </c>
      <c r="N5">
        <f t="shared" si="10"/>
        <v>-3.7502522283018203E-2</v>
      </c>
      <c r="O5">
        <f t="shared" si="11"/>
        <v>9.2381928638975486E-2</v>
      </c>
      <c r="Q5">
        <f t="shared" si="12"/>
        <v>-2.0000000000000018E-2</v>
      </c>
      <c r="R5">
        <f t="shared" si="13"/>
        <v>-2.1258435262421996E-2</v>
      </c>
      <c r="S5">
        <f t="shared" si="0"/>
        <v>6.6213642223301068E-3</v>
      </c>
      <c r="T5">
        <f t="shared" si="0"/>
        <v>1.1152389031790097E-2</v>
      </c>
      <c r="U5" s="1"/>
      <c r="V5" s="1"/>
      <c r="W5" s="1"/>
      <c r="X5" s="1"/>
      <c r="Y5" s="1"/>
      <c r="Z5" s="1"/>
      <c r="AA5" s="1">
        <v>37076</v>
      </c>
      <c r="AB5">
        <f t="shared" si="1"/>
        <v>4.0000000000000072E-4</v>
      </c>
      <c r="AC5">
        <f t="shared" si="2"/>
        <v>2.0301041162972874E-3</v>
      </c>
      <c r="AD5">
        <f t="shared" si="3"/>
        <v>2.9504511126759737E-4</v>
      </c>
      <c r="AE5">
        <f t="shared" si="4"/>
        <v>1.5991758336337972E-4</v>
      </c>
      <c r="AF5">
        <f t="shared" si="5"/>
        <v>1.4064391775882768E-3</v>
      </c>
      <c r="AG5">
        <f t="shared" si="6"/>
        <v>3.8730152358197865E-3</v>
      </c>
      <c r="AH5">
        <f t="shared" si="7"/>
        <v>2.5148594850963927E-3</v>
      </c>
      <c r="AI5">
        <f t="shared" si="8"/>
        <v>8.5344207390567594E-3</v>
      </c>
    </row>
    <row r="6" spans="1:35" x14ac:dyDescent="0.25">
      <c r="A6" s="3">
        <v>44097</v>
      </c>
      <c r="B6" s="2">
        <f>[1]Change!$R6/100</f>
        <v>-3.0000000000000024E-4</v>
      </c>
      <c r="C6">
        <f>[6]contrs_5year_unconv!A5</f>
        <v>-3.4514440545980199E-4</v>
      </c>
      <c r="D6">
        <f>[6]contrs_5year_unconv!B5</f>
        <v>-5.7841481254684195E-4</v>
      </c>
      <c r="E6">
        <f>[6]contrs_5year_unconv!C5</f>
        <v>-3.28493060849289E-4</v>
      </c>
      <c r="F6">
        <f>[6]contrs_5year_unconv!D5</f>
        <v>1.6350048787343001E-4</v>
      </c>
      <c r="H6" s="1">
        <f t="shared" si="9"/>
        <v>37104</v>
      </c>
      <c r="I6" s="1">
        <v>37111</v>
      </c>
      <c r="J6">
        <f t="shared" si="10"/>
        <v>-3.0000000000000023E-2</v>
      </c>
      <c r="K6">
        <f t="shared" si="10"/>
        <v>-3.4514440545980199E-2</v>
      </c>
      <c r="L6">
        <f t="shared" si="10"/>
        <v>-5.7841481254684197E-2</v>
      </c>
      <c r="M6">
        <f t="shared" si="10"/>
        <v>-3.2849306084928899E-2</v>
      </c>
      <c r="N6">
        <f t="shared" si="10"/>
        <v>1.6350048787343002E-2</v>
      </c>
      <c r="O6">
        <f t="shared" si="11"/>
        <v>7.8855179098250267E-2</v>
      </c>
      <c r="Q6">
        <f t="shared" si="12"/>
        <v>-3.0000000000000023E-2</v>
      </c>
      <c r="R6">
        <f t="shared" si="13"/>
        <v>-1.0716199096761695E-2</v>
      </c>
      <c r="S6">
        <f t="shared" si="0"/>
        <v>-3.404323980546569E-2</v>
      </c>
      <c r="T6">
        <f t="shared" si="0"/>
        <v>-9.051064635710402E-3</v>
      </c>
      <c r="U6" s="1"/>
      <c r="V6" s="1"/>
      <c r="W6" s="1"/>
      <c r="X6" s="1"/>
      <c r="Y6" s="1"/>
      <c r="Z6" s="1"/>
      <c r="AA6" s="1">
        <v>37111</v>
      </c>
      <c r="AB6">
        <f t="shared" si="1"/>
        <v>9.0000000000000138E-4</v>
      </c>
      <c r="AC6">
        <f t="shared" si="2"/>
        <v>1.191246606202002E-3</v>
      </c>
      <c r="AD6">
        <f t="shared" si="3"/>
        <v>3.3456369537359833E-3</v>
      </c>
      <c r="AE6">
        <f t="shared" si="4"/>
        <v>1.0790769102613468E-3</v>
      </c>
      <c r="AF6">
        <f t="shared" si="5"/>
        <v>2.673240953484964E-4</v>
      </c>
      <c r="AG6">
        <f t="shared" si="6"/>
        <v>8.5296162916504385E-3</v>
      </c>
      <c r="AH6">
        <f t="shared" si="7"/>
        <v>2.7222549137194147E-4</v>
      </c>
      <c r="AI6">
        <f t="shared" si="8"/>
        <v>6.2181392706171261E-3</v>
      </c>
    </row>
    <row r="7" spans="1:35" x14ac:dyDescent="0.25">
      <c r="A7" s="3">
        <v>44110</v>
      </c>
      <c r="B7" s="2">
        <f>[1]Change!$R7/100</f>
        <v>0</v>
      </c>
      <c r="C7">
        <f>[6]contrs_5year_unconv!A6</f>
        <v>-1.5012090206725E-4</v>
      </c>
      <c r="D7">
        <f>[6]contrs_5year_unconv!B6</f>
        <v>-1.52753999617665E-4</v>
      </c>
      <c r="E7">
        <f>[6]contrs_5year_unconv!C6</f>
        <v>-1.5599492255497001E-4</v>
      </c>
      <c r="F7">
        <f>[6]contrs_5year_unconv!D6</f>
        <v>-1.105271059476E-4</v>
      </c>
      <c r="H7" s="1">
        <f t="shared" si="9"/>
        <v>37135</v>
      </c>
      <c r="I7" s="1">
        <v>37139</v>
      </c>
      <c r="J7">
        <f t="shared" si="10"/>
        <v>0</v>
      </c>
      <c r="K7">
        <f t="shared" si="10"/>
        <v>-1.5012090206725E-2</v>
      </c>
      <c r="L7">
        <f t="shared" si="10"/>
        <v>-1.52753999617665E-2</v>
      </c>
      <c r="M7">
        <f t="shared" si="10"/>
        <v>-1.5599492255497002E-2</v>
      </c>
      <c r="N7">
        <f t="shared" si="10"/>
        <v>-1.105271059476E-2</v>
      </c>
      <c r="O7">
        <f t="shared" si="11"/>
        <v>5.6939693018748502E-2</v>
      </c>
      <c r="Q7">
        <f t="shared" si="12"/>
        <v>0</v>
      </c>
      <c r="R7">
        <f t="shared" si="13"/>
        <v>8.7861512424935034E-3</v>
      </c>
      <c r="S7">
        <f t="shared" si="0"/>
        <v>8.5228414874520073E-3</v>
      </c>
      <c r="T7">
        <f t="shared" si="0"/>
        <v>8.1987491937214954E-3</v>
      </c>
      <c r="U7" s="1"/>
      <c r="V7" s="1"/>
      <c r="W7" s="1"/>
      <c r="X7" s="1"/>
      <c r="Y7" s="1"/>
      <c r="Z7" s="1"/>
      <c r="AA7" s="1">
        <v>37139</v>
      </c>
      <c r="AB7">
        <f t="shared" si="1"/>
        <v>0</v>
      </c>
      <c r="AC7">
        <f t="shared" si="2"/>
        <v>2.2536285237484866E-4</v>
      </c>
      <c r="AD7">
        <f t="shared" si="3"/>
        <v>2.3333784399193598E-4</v>
      </c>
      <c r="AE7">
        <f t="shared" si="4"/>
        <v>2.4334415862931093E-4</v>
      </c>
      <c r="AF7">
        <f t="shared" si="5"/>
        <v>1.2216241149151996E-4</v>
      </c>
      <c r="AG7">
        <f t="shared" si="6"/>
        <v>9.1733206070646924E-4</v>
      </c>
      <c r="AH7">
        <f t="shared" si="7"/>
        <v>7.103399167712475E-4</v>
      </c>
      <c r="AI7">
        <f t="shared" si="8"/>
        <v>3.2421286410693169E-3</v>
      </c>
    </row>
    <row r="8" spans="1:35" x14ac:dyDescent="0.25">
      <c r="A8" s="3">
        <v>44111</v>
      </c>
      <c r="B8" s="2">
        <f>[1]Change!$R8/100</f>
        <v>-4.0000000000000007E-4</v>
      </c>
      <c r="C8">
        <f>[6]contrs_5year_unconv!A7</f>
        <v>-1.9043225007730501E-4</v>
      </c>
      <c r="D8">
        <f>[6]contrs_5year_unconv!B7</f>
        <v>-2.09610744582339E-4</v>
      </c>
      <c r="E8">
        <f>[6]contrs_5year_unconv!C7</f>
        <v>-3.16559175990301E-4</v>
      </c>
      <c r="F8">
        <f>[6]contrs_5year_unconv!D7</f>
        <v>-3.33465922325975E-4</v>
      </c>
      <c r="H8" s="1">
        <f t="shared" si="9"/>
        <v>37165</v>
      </c>
      <c r="I8" s="1">
        <v>37167</v>
      </c>
      <c r="J8">
        <f t="shared" si="10"/>
        <v>-4.0000000000000008E-2</v>
      </c>
      <c r="K8">
        <f t="shared" si="10"/>
        <v>-1.9043225007730501E-2</v>
      </c>
      <c r="L8">
        <f t="shared" si="10"/>
        <v>-2.0961074458233902E-2</v>
      </c>
      <c r="M8">
        <f t="shared" si="10"/>
        <v>-3.1655917599030102E-2</v>
      </c>
      <c r="N8">
        <f t="shared" si="10"/>
        <v>-3.3346592232597498E-2</v>
      </c>
      <c r="O8">
        <f t="shared" si="11"/>
        <v>6.5006809297592005E-2</v>
      </c>
      <c r="Q8">
        <f t="shared" si="12"/>
        <v>-4.0000000000000008E-2</v>
      </c>
      <c r="R8">
        <f t="shared" si="13"/>
        <v>4.7550164414880032E-3</v>
      </c>
      <c r="S8">
        <f t="shared" si="0"/>
        <v>2.8371669909846055E-3</v>
      </c>
      <c r="T8">
        <f t="shared" si="0"/>
        <v>-7.857676149811605E-3</v>
      </c>
      <c r="U8" s="1"/>
      <c r="V8" s="1"/>
      <c r="W8" s="1"/>
      <c r="X8" s="1"/>
      <c r="Y8" s="1"/>
      <c r="Z8" s="1"/>
      <c r="AA8" s="1">
        <v>37167</v>
      </c>
      <c r="AB8">
        <f t="shared" si="1"/>
        <v>1.6000000000000007E-3</v>
      </c>
      <c r="AC8">
        <f t="shared" si="2"/>
        <v>3.6264441869505234E-4</v>
      </c>
      <c r="AD8">
        <f t="shared" si="3"/>
        <v>4.3936664244362565E-4</v>
      </c>
      <c r="AE8">
        <f t="shared" si="4"/>
        <v>1.0020971190365837E-3</v>
      </c>
      <c r="AF8">
        <f t="shared" si="5"/>
        <v>1.1119952135271317E-3</v>
      </c>
      <c r="AG8">
        <f t="shared" si="6"/>
        <v>1.6003439757625595E-3</v>
      </c>
      <c r="AH8">
        <f t="shared" si="7"/>
        <v>4.2253262844108427E-3</v>
      </c>
      <c r="AI8">
        <f t="shared" si="8"/>
        <v>4.2258852550534944E-3</v>
      </c>
    </row>
    <row r="9" spans="1:35" x14ac:dyDescent="0.25">
      <c r="A9" s="3">
        <v>44119</v>
      </c>
      <c r="B9" s="2">
        <f>[1]Change!$R9/100</f>
        <v>-9.9999999999999815E-5</v>
      </c>
      <c r="C9">
        <f>[6]contrs_5year_unconv!A8</f>
        <v>-1.8909676262482099E-4</v>
      </c>
      <c r="D9">
        <f>[6]contrs_5year_unconv!B8</f>
        <v>6.8083971164542806E-5</v>
      </c>
      <c r="E9">
        <f>[6]contrs_5year_unconv!C8</f>
        <v>-5.1036892252019704E-4</v>
      </c>
      <c r="F9">
        <f>[6]contrs_5year_unconv!D8</f>
        <v>-2.7087455128778099E-4</v>
      </c>
      <c r="H9" s="1">
        <f t="shared" si="9"/>
        <v>37196</v>
      </c>
      <c r="I9" s="1">
        <v>37202</v>
      </c>
      <c r="J9">
        <f t="shared" si="10"/>
        <v>-9.9999999999999811E-3</v>
      </c>
      <c r="K9">
        <f t="shared" si="10"/>
        <v>-1.8909676262482099E-2</v>
      </c>
      <c r="L9">
        <f t="shared" si="10"/>
        <v>6.808397116454281E-3</v>
      </c>
      <c r="M9">
        <f t="shared" si="10"/>
        <v>-5.1036892252019704E-2</v>
      </c>
      <c r="N9">
        <f t="shared" si="10"/>
        <v>-2.7087455128778099E-2</v>
      </c>
      <c r="O9">
        <f t="shared" si="11"/>
        <v>8.0225626526825633E-2</v>
      </c>
      <c r="Q9">
        <f t="shared" si="12"/>
        <v>-9.9999999999999811E-3</v>
      </c>
      <c r="R9">
        <f t="shared" si="13"/>
        <v>4.8885651867364051E-3</v>
      </c>
      <c r="S9">
        <f t="shared" si="0"/>
        <v>3.0606638565672788E-2</v>
      </c>
      <c r="T9">
        <f t="shared" si="0"/>
        <v>-2.7238650802801207E-2</v>
      </c>
      <c r="U9" s="1"/>
      <c r="V9" s="1"/>
      <c r="W9" s="1"/>
      <c r="X9" s="1"/>
      <c r="Y9" s="1"/>
      <c r="Z9" s="1"/>
      <c r="AA9" s="1">
        <v>37202</v>
      </c>
      <c r="AB9">
        <f t="shared" si="1"/>
        <v>9.9999999999999625E-5</v>
      </c>
      <c r="AC9">
        <f t="shared" si="2"/>
        <v>3.5757585635187895E-4</v>
      </c>
      <c r="AD9">
        <f t="shared" si="3"/>
        <v>4.6354271295342965E-5</v>
      </c>
      <c r="AE9">
        <f t="shared" si="4"/>
        <v>2.6047643707442689E-3</v>
      </c>
      <c r="AF9">
        <f t="shared" si="5"/>
        <v>7.337302253535669E-4</v>
      </c>
      <c r="AG9">
        <f t="shared" si="6"/>
        <v>1.4644095697008774E-4</v>
      </c>
      <c r="AH9">
        <f t="shared" si="7"/>
        <v>6.1034136536755688E-3</v>
      </c>
      <c r="AI9">
        <f t="shared" si="8"/>
        <v>6.4361511516217084E-3</v>
      </c>
    </row>
    <row r="10" spans="1:35" x14ac:dyDescent="0.25">
      <c r="A10" s="3">
        <v>44120</v>
      </c>
      <c r="B10" s="2">
        <f>[1]Change!$R10/100</f>
        <v>-2.0000000000000017E-4</v>
      </c>
      <c r="C10">
        <f>[6]contrs_5year_unconv!A9</f>
        <v>-1.4303858473894201E-4</v>
      </c>
      <c r="D10">
        <f>[6]contrs_5year_unconv!B9</f>
        <v>3.2866433528797598E-5</v>
      </c>
      <c r="E10">
        <f>[6]contrs_5year_unconv!C9</f>
        <v>-4.2215502451286002E-4</v>
      </c>
      <c r="F10">
        <f>[6]contrs_5year_unconv!D9</f>
        <v>-2.8974549610995899E-4</v>
      </c>
      <c r="H10" s="1">
        <f t="shared" si="9"/>
        <v>37500</v>
      </c>
      <c r="I10" s="1">
        <v>37503</v>
      </c>
      <c r="J10">
        <f t="shared" si="10"/>
        <v>-2.0000000000000018E-2</v>
      </c>
      <c r="K10">
        <f t="shared" si="10"/>
        <v>-1.4303858473894201E-2</v>
      </c>
      <c r="L10">
        <f t="shared" si="10"/>
        <v>3.2866433528797598E-3</v>
      </c>
      <c r="M10">
        <f t="shared" si="10"/>
        <v>-4.2215502451286004E-2</v>
      </c>
      <c r="N10">
        <f t="shared" si="10"/>
        <v>-2.8974549610995898E-2</v>
      </c>
      <c r="O10">
        <f t="shared" si="11"/>
        <v>6.2207267183296319E-2</v>
      </c>
      <c r="Q10">
        <f t="shared" si="12"/>
        <v>-2.0000000000000018E-2</v>
      </c>
      <c r="R10">
        <f t="shared" si="13"/>
        <v>9.4943829753243031E-3</v>
      </c>
      <c r="S10">
        <f t="shared" si="0"/>
        <v>2.7084884802098266E-2</v>
      </c>
      <c r="T10">
        <f t="shared" si="0"/>
        <v>-1.8417261002067507E-2</v>
      </c>
      <c r="U10" s="1"/>
      <c r="V10" s="1"/>
      <c r="W10" s="1"/>
      <c r="X10" s="1"/>
      <c r="Y10" s="1"/>
      <c r="Z10" s="1"/>
      <c r="AA10" s="1">
        <v>37503</v>
      </c>
      <c r="AB10">
        <f t="shared" si="1"/>
        <v>4.0000000000000072E-4</v>
      </c>
      <c r="AC10">
        <f t="shared" si="2"/>
        <v>2.0460036724119493E-4</v>
      </c>
      <c r="AD10">
        <f t="shared" si="3"/>
        <v>1.080202452902871E-5</v>
      </c>
      <c r="AE10">
        <f t="shared" si="4"/>
        <v>1.7821486472145347E-3</v>
      </c>
      <c r="AF10">
        <f t="shared" si="5"/>
        <v>8.3952452516006259E-4</v>
      </c>
      <c r="AG10">
        <f t="shared" si="6"/>
        <v>1.2137902902270926E-4</v>
      </c>
      <c r="AH10">
        <f t="shared" si="7"/>
        <v>5.0680235126304082E-3</v>
      </c>
      <c r="AI10">
        <f t="shared" si="8"/>
        <v>3.8697440904140153E-3</v>
      </c>
    </row>
    <row r="11" spans="1:35" x14ac:dyDescent="0.25">
      <c r="A11" s="3">
        <v>44138</v>
      </c>
      <c r="B11" s="2">
        <f>[1]Change!$R11/100</f>
        <v>-2.9999999999999997E-4</v>
      </c>
      <c r="C11">
        <f>[6]contrs_5year_unconv!A10</f>
        <v>-3.8064129555283002E-4</v>
      </c>
      <c r="D11">
        <f>[6]contrs_5year_unconv!B10</f>
        <v>-4.15009583789393E-4</v>
      </c>
      <c r="E11">
        <f>[6]contrs_5year_unconv!C10</f>
        <v>-1.44276225733221E-4</v>
      </c>
      <c r="F11">
        <f>[6]contrs_5year_unconv!D10</f>
        <v>-2.1995656225658799E-4</v>
      </c>
      <c r="H11" s="1">
        <f t="shared" si="9"/>
        <v>37530</v>
      </c>
      <c r="I11" s="1">
        <v>37531</v>
      </c>
      <c r="J11">
        <f t="shared" si="10"/>
        <v>-0.03</v>
      </c>
      <c r="K11">
        <f t="shared" si="10"/>
        <v>-3.8064129555283002E-2</v>
      </c>
      <c r="L11">
        <f t="shared" si="10"/>
        <v>-4.1500958378939301E-2</v>
      </c>
      <c r="M11">
        <f t="shared" si="10"/>
        <v>-1.4427622573322099E-2</v>
      </c>
      <c r="N11">
        <f t="shared" si="10"/>
        <v>-2.19956562256588E-2</v>
      </c>
      <c r="O11">
        <f t="shared" si="11"/>
        <v>8.5988366733203203E-2</v>
      </c>
      <c r="Q11">
        <f t="shared" si="12"/>
        <v>-0.03</v>
      </c>
      <c r="R11">
        <f t="shared" si="13"/>
        <v>-1.4265888106064498E-2</v>
      </c>
      <c r="S11">
        <f t="shared" si="0"/>
        <v>-1.7702716929720794E-2</v>
      </c>
      <c r="T11">
        <f t="shared" si="0"/>
        <v>9.3706188758963978E-3</v>
      </c>
      <c r="U11" s="1"/>
      <c r="V11" s="1"/>
      <c r="W11" s="1"/>
      <c r="X11" s="1"/>
      <c r="Y11" s="1"/>
      <c r="Z11" s="1"/>
      <c r="AA11" s="1">
        <v>37531</v>
      </c>
      <c r="AB11">
        <f t="shared" si="1"/>
        <v>8.9999999999999998E-4</v>
      </c>
      <c r="AC11">
        <f t="shared" si="2"/>
        <v>1.4488779588013689E-3</v>
      </c>
      <c r="AD11">
        <f t="shared" si="3"/>
        <v>1.7223295463704522E-3</v>
      </c>
      <c r="AE11">
        <f t="shared" si="4"/>
        <v>2.0815629311823338E-4</v>
      </c>
      <c r="AF11">
        <f t="shared" si="5"/>
        <v>4.8380889279736269E-4</v>
      </c>
      <c r="AG11">
        <f t="shared" si="6"/>
        <v>6.3306032179805275E-3</v>
      </c>
      <c r="AH11">
        <f t="shared" si="7"/>
        <v>1.3266552384682915E-3</v>
      </c>
      <c r="AI11">
        <f t="shared" si="8"/>
        <v>7.3939992134438477E-3</v>
      </c>
    </row>
    <row r="12" spans="1:35" x14ac:dyDescent="0.25">
      <c r="A12" s="3">
        <v>44229</v>
      </c>
      <c r="B12" s="2">
        <f>[1]Change!$R12/100</f>
        <v>-1.0000000000000009E-4</v>
      </c>
      <c r="C12">
        <f>[6]contrs_5year_unconv!A11</f>
        <v>-8.77607544309197E-5</v>
      </c>
      <c r="D12">
        <f>[6]contrs_5year_unconv!B11</f>
        <v>-2.902431344921E-5</v>
      </c>
      <c r="E12">
        <f>[6]contrs_5year_unconv!C11</f>
        <v>-1.7972557810987699E-4</v>
      </c>
      <c r="F12">
        <f>[6]contrs_5year_unconv!D11</f>
        <v>-3.0256776069428502E-4</v>
      </c>
      <c r="H12" s="1">
        <f t="shared" si="9"/>
        <v>37561</v>
      </c>
      <c r="I12" s="1">
        <v>37566</v>
      </c>
      <c r="J12">
        <f t="shared" si="10"/>
        <v>-1.0000000000000009E-2</v>
      </c>
      <c r="K12">
        <f t="shared" si="10"/>
        <v>-8.7760754430919706E-3</v>
      </c>
      <c r="L12">
        <f t="shared" si="10"/>
        <v>-2.9024313449210002E-3</v>
      </c>
      <c r="M12">
        <f t="shared" si="10"/>
        <v>-1.7972557810987701E-2</v>
      </c>
      <c r="N12">
        <f t="shared" si="10"/>
        <v>-3.0256776069428504E-2</v>
      </c>
      <c r="O12">
        <f t="shared" si="11"/>
        <v>4.9907840668429168E-2</v>
      </c>
      <c r="Q12">
        <f t="shared" si="12"/>
        <v>-1.0000000000000009E-2</v>
      </c>
      <c r="R12">
        <f t="shared" si="13"/>
        <v>1.5022166006126533E-2</v>
      </c>
      <c r="S12">
        <f t="shared" si="0"/>
        <v>2.0895810104297509E-2</v>
      </c>
      <c r="T12">
        <f t="shared" si="0"/>
        <v>5.8256836382307962E-3</v>
      </c>
      <c r="U12" s="1"/>
      <c r="V12" s="1"/>
      <c r="W12" s="1"/>
      <c r="X12" s="1"/>
      <c r="Y12" s="1"/>
      <c r="Z12" s="1"/>
      <c r="AA12" s="1">
        <v>37566</v>
      </c>
      <c r="AB12">
        <f t="shared" si="1"/>
        <v>1.0000000000000018E-4</v>
      </c>
      <c r="AC12">
        <f t="shared" si="2"/>
        <v>7.7019500182841925E-5</v>
      </c>
      <c r="AD12">
        <f t="shared" si="3"/>
        <v>8.4241077119799257E-6</v>
      </c>
      <c r="AE12">
        <f t="shared" si="4"/>
        <v>3.2301283426929499E-4</v>
      </c>
      <c r="AF12">
        <f t="shared" si="5"/>
        <v>9.154724981155414E-4</v>
      </c>
      <c r="AG12">
        <f t="shared" si="6"/>
        <v>1.3638752079766502E-4</v>
      </c>
      <c r="AH12">
        <f t="shared" si="7"/>
        <v>2.3260686465486624E-3</v>
      </c>
      <c r="AI12">
        <f t="shared" si="8"/>
        <v>2.4907925601853126E-3</v>
      </c>
    </row>
    <row r="13" spans="1:35" x14ac:dyDescent="0.25">
      <c r="A13" s="3">
        <v>44383</v>
      </c>
      <c r="B13" s="2">
        <f>[1]Change!$R13/100</f>
        <v>6.9999999999999956E-4</v>
      </c>
      <c r="C13">
        <f>[6]contrs_5year_unconv!A12</f>
        <v>-2.2283711903161999E-4</v>
      </c>
      <c r="D13">
        <f>[6]contrs_5year_unconv!B12</f>
        <v>1.2689214479134E-4</v>
      </c>
      <c r="E13">
        <f>[6]contrs_5year_unconv!C12</f>
        <v>1.9084399684220901E-4</v>
      </c>
      <c r="F13">
        <f>[6]contrs_5year_unconv!D12</f>
        <v>-1.5131908878897801E-4</v>
      </c>
      <c r="H13" s="1">
        <f t="shared" si="9"/>
        <v>37591</v>
      </c>
      <c r="I13" s="1">
        <v>37594</v>
      </c>
      <c r="J13">
        <f t="shared" si="10"/>
        <v>6.9999999999999951E-2</v>
      </c>
      <c r="K13">
        <f t="shared" si="10"/>
        <v>-2.2283711903161998E-2</v>
      </c>
      <c r="L13">
        <f t="shared" si="10"/>
        <v>1.2689214479134001E-2</v>
      </c>
      <c r="M13">
        <f t="shared" si="10"/>
        <v>1.9084399684220901E-2</v>
      </c>
      <c r="N13">
        <f t="shared" si="10"/>
        <v>-1.5131908878897801E-2</v>
      </c>
      <c r="O13">
        <f t="shared" si="11"/>
        <v>7.5642006618704849E-2</v>
      </c>
      <c r="Q13">
        <f t="shared" si="12"/>
        <v>6.9999999999999951E-2</v>
      </c>
      <c r="R13">
        <f t="shared" si="13"/>
        <v>1.5145295460565061E-3</v>
      </c>
      <c r="S13">
        <f t="shared" si="0"/>
        <v>3.6487455928352508E-2</v>
      </c>
      <c r="T13">
        <f t="shared" si="0"/>
        <v>4.2882641133439398E-2</v>
      </c>
      <c r="U13" s="1"/>
      <c r="V13" s="1"/>
      <c r="W13" s="1"/>
      <c r="X13" s="1"/>
      <c r="Y13" s="1"/>
      <c r="Z13" s="1"/>
      <c r="AA13" s="1">
        <v>37594</v>
      </c>
      <c r="AB13">
        <f t="shared" si="1"/>
        <v>4.8999999999999929E-3</v>
      </c>
      <c r="AC13">
        <f t="shared" si="2"/>
        <v>4.9656381618312369E-4</v>
      </c>
      <c r="AD13">
        <f t="shared" si="3"/>
        <v>1.6101616409746396E-4</v>
      </c>
      <c r="AE13">
        <f t="shared" si="4"/>
        <v>3.642143113070908E-4</v>
      </c>
      <c r="AF13">
        <f t="shared" si="5"/>
        <v>2.289746663192661E-4</v>
      </c>
      <c r="AG13">
        <f t="shared" si="6"/>
        <v>9.2054380819679878E-5</v>
      </c>
      <c r="AH13">
        <f t="shared" si="7"/>
        <v>1.5622183566163643E-5</v>
      </c>
      <c r="AI13">
        <f t="shared" si="8"/>
        <v>5.7217131653041885E-3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-3.0000000000000016E-2</v>
      </c>
      <c r="K15">
        <f t="shared" ref="K15:O15" si="14">AVERAGE(K2:K13)</f>
        <v>-2.3798241449218504E-2</v>
      </c>
      <c r="L15">
        <f t="shared" si="14"/>
        <v>-2.3798241449218507E-2</v>
      </c>
      <c r="M15">
        <f t="shared" si="14"/>
        <v>-2.3798241449218497E-2</v>
      </c>
      <c r="N15">
        <f t="shared" si="14"/>
        <v>-2.3798241449218483E-2</v>
      </c>
      <c r="O15">
        <f t="shared" si="14"/>
        <v>6.5192965796873961E-2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3.920000000000002E-2</v>
      </c>
      <c r="AC201">
        <f t="shared" ref="AC201:AI201" si="15">SUM(AC1:AC200)</f>
        <v>8.7322147892059596E-3</v>
      </c>
      <c r="AD201">
        <f t="shared" si="15"/>
        <v>1.6699418151114708E-2</v>
      </c>
      <c r="AE201">
        <f t="shared" si="15"/>
        <v>1.0642117808384951E-2</v>
      </c>
      <c r="AF201">
        <f t="shared" si="15"/>
        <v>9.5780059442492245E-3</v>
      </c>
      <c r="AG201">
        <f t="shared" si="15"/>
        <v>4.3448279796551185E-2</v>
      </c>
      <c r="AH201">
        <f t="shared" si="15"/>
        <v>3.3812674858669921E-2</v>
      </c>
      <c r="AI201">
        <f t="shared" si="15"/>
        <v>5.6891904481323953E-2</v>
      </c>
    </row>
    <row r="203" spans="1:35" x14ac:dyDescent="0.25">
      <c r="AC203">
        <f>AC201/$AB$201</f>
        <v>0.22276058135729476</v>
      </c>
      <c r="AD203">
        <f t="shared" ref="AD203:AI203" si="16">AD201/$AB$201</f>
        <v>0.42600556507945664</v>
      </c>
      <c r="AE203">
        <f t="shared" si="16"/>
        <v>0.2714825971526772</v>
      </c>
      <c r="AF203">
        <f t="shared" si="16"/>
        <v>0.24433688633288825</v>
      </c>
      <c r="AG203">
        <f t="shared" si="16"/>
        <v>1.1083744846058969</v>
      </c>
      <c r="AH203">
        <f t="shared" si="16"/>
        <v>0.86256823619055878</v>
      </c>
      <c r="AI203">
        <f t="shared" si="16"/>
        <v>1.4513240939113246</v>
      </c>
    </row>
  </sheetData>
  <conditionalFormatting sqref="J2:J200 K15:O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workbookViewId="0">
      <selection activeCell="C6" sqref="C6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9.7109375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[1]Change!$AP2/100</f>
        <v>-8.0000000000000069E-4</v>
      </c>
      <c r="C2">
        <f>[7]contrs_10year_unconv!A1</f>
        <v>-4.8431925832999502E-4</v>
      </c>
      <c r="D2">
        <f>[7]contrs_10year_unconv!B1</f>
        <v>4.43209534685184E-4</v>
      </c>
      <c r="E2">
        <f>[7]contrs_10year_unconv!C1</f>
        <v>6.2881375937220803E-5</v>
      </c>
      <c r="F2">
        <f>[7]contrs_10year_unconv!D1</f>
        <v>-6.7967069454406197E-5</v>
      </c>
      <c r="H2" s="1">
        <f>EOMONTH(I2,-1)+1</f>
        <v>36982</v>
      </c>
      <c r="I2" s="1">
        <v>36985</v>
      </c>
      <c r="J2">
        <f>B2*100</f>
        <v>-8.0000000000000071E-2</v>
      </c>
      <c r="K2">
        <f>C2*100</f>
        <v>-4.8431925832999503E-2</v>
      </c>
      <c r="L2">
        <f>D2*100</f>
        <v>4.4320953468518401E-2</v>
      </c>
      <c r="M2">
        <f>E2*100</f>
        <v>6.2881375937220802E-3</v>
      </c>
      <c r="N2">
        <f>F2*100</f>
        <v>-6.7967069454406195E-3</v>
      </c>
      <c r="O2">
        <f>J2-K2-L2-M2-N2</f>
        <v>-7.5380458283800439E-2</v>
      </c>
      <c r="Q2">
        <f>J2</f>
        <v>-8.0000000000000071E-2</v>
      </c>
      <c r="R2">
        <f>K2-K$15</f>
        <v>-4.7034332448858497E-2</v>
      </c>
      <c r="S2">
        <f t="shared" ref="S2:T13" si="0">L2-L$15</f>
        <v>4.5718546852659407E-2</v>
      </c>
      <c r="T2">
        <f t="shared" si="0"/>
        <v>7.6857309778630969E-3</v>
      </c>
      <c r="U2" s="1"/>
      <c r="V2" s="1"/>
      <c r="W2" s="1"/>
      <c r="X2" s="1"/>
      <c r="Y2" s="1"/>
      <c r="Z2" s="1"/>
      <c r="AA2" s="1">
        <v>36985</v>
      </c>
      <c r="AB2">
        <f t="shared" ref="AB2:AB13" si="1">J2^2</f>
        <v>6.4000000000000116E-3</v>
      </c>
      <c r="AC2">
        <f t="shared" ref="AC2:AC13" si="2">K2^2</f>
        <v>2.3456514398931647E-3</v>
      </c>
      <c r="AD2">
        <f t="shared" ref="AD2:AD13" si="3">L2^2</f>
        <v>1.9643469163585733E-3</v>
      </c>
      <c r="AE2">
        <f t="shared" ref="AE2:AE13" si="4">M2^2</f>
        <v>3.9540674397580916E-5</v>
      </c>
      <c r="AF2">
        <f t="shared" ref="AF2:AF13" si="5">N2^2</f>
        <v>4.6195225302200759E-5</v>
      </c>
      <c r="AG2">
        <f t="shared" ref="AG2:AG13" si="6">(K2+L2)^2</f>
        <v>1.6900093781527348E-5</v>
      </c>
      <c r="AH2">
        <f t="shared" ref="AH2:AH13" si="7">(M2+N2)^2</f>
        <v>2.5864278550741523E-7</v>
      </c>
      <c r="AI2">
        <f t="shared" ref="AI2:AI13" si="8">O2^2</f>
        <v>5.6822134910757783E-3</v>
      </c>
    </row>
    <row r="3" spans="1:35" x14ac:dyDescent="0.25">
      <c r="A3" s="3">
        <v>43909</v>
      </c>
      <c r="B3" s="2">
        <f>[1]Change!$AP3/100</f>
        <v>2.7000000000000001E-3</v>
      </c>
      <c r="C3">
        <f>[7]contrs_10year_unconv!A2</f>
        <v>2.0113467973328499E-4</v>
      </c>
      <c r="D3">
        <f>[7]contrs_10year_unconv!B2</f>
        <v>3.7524133060736202E-4</v>
      </c>
      <c r="E3">
        <f>[7]contrs_10year_unconv!C2</f>
        <v>-1.32438309499468E-5</v>
      </c>
      <c r="F3">
        <f>[7]contrs_10year_unconv!D2</f>
        <v>-2.5592305417680399E-5</v>
      </c>
      <c r="H3" s="1">
        <f t="shared" ref="H3:H13" si="9">EOMONTH(I3,-1)+1</f>
        <v>37012</v>
      </c>
      <c r="I3" s="1">
        <v>37013</v>
      </c>
      <c r="J3">
        <f t="shared" ref="J3:N13" si="10">B3*100</f>
        <v>0.27</v>
      </c>
      <c r="K3">
        <f t="shared" si="10"/>
        <v>2.0113467973328497E-2</v>
      </c>
      <c r="L3">
        <f t="shared" si="10"/>
        <v>3.7524133060736202E-2</v>
      </c>
      <c r="M3">
        <f t="shared" si="10"/>
        <v>-1.32438309499468E-3</v>
      </c>
      <c r="N3">
        <f t="shared" si="10"/>
        <v>-2.5592305417680397E-3</v>
      </c>
      <c r="O3">
        <f t="shared" ref="O3:O13" si="11">J3-K3-L3-M3-N3</f>
        <v>0.21624601260269805</v>
      </c>
      <c r="Q3">
        <f t="shared" ref="Q3:Q13" si="12">J3</f>
        <v>0.27</v>
      </c>
      <c r="R3">
        <f t="shared" ref="R3:R13" si="13">K3-K$15</f>
        <v>2.1511061357469503E-2</v>
      </c>
      <c r="S3">
        <f t="shared" si="0"/>
        <v>3.8921726444877208E-2</v>
      </c>
      <c r="T3">
        <f t="shared" si="0"/>
        <v>7.3210289146336633E-5</v>
      </c>
      <c r="U3" s="1"/>
      <c r="V3" s="1"/>
      <c r="W3" s="1"/>
      <c r="X3" s="1"/>
      <c r="Y3" s="1"/>
      <c r="Z3" s="1"/>
      <c r="AA3" s="1">
        <v>37013</v>
      </c>
      <c r="AB3">
        <f t="shared" si="1"/>
        <v>7.2900000000000006E-2</v>
      </c>
      <c r="AC3">
        <f t="shared" si="2"/>
        <v>4.0455159391411115E-4</v>
      </c>
      <c r="AD3">
        <f t="shared" si="3"/>
        <v>1.4080605619598357E-3</v>
      </c>
      <c r="AE3">
        <f t="shared" si="4"/>
        <v>1.7539905823076877E-6</v>
      </c>
      <c r="AF3">
        <f t="shared" si="5"/>
        <v>6.5496609659183344E-6</v>
      </c>
      <c r="AG3">
        <f t="shared" si="6"/>
        <v>3.3220930529620162E-3</v>
      </c>
      <c r="AH3">
        <f t="shared" si="7"/>
        <v>1.508245487964936E-5</v>
      </c>
      <c r="AI3">
        <f t="shared" si="8"/>
        <v>4.6762337966566245E-2</v>
      </c>
    </row>
    <row r="4" spans="1:35" x14ac:dyDescent="0.25">
      <c r="A4" s="3">
        <v>44088</v>
      </c>
      <c r="B4" s="2">
        <f>[1]Change!$AP4/100</f>
        <v>-3.9999999999999926E-4</v>
      </c>
      <c r="C4">
        <f>[7]contrs_10year_unconv!A3</f>
        <v>2.8062999950234402E-4</v>
      </c>
      <c r="D4">
        <f>[7]contrs_10year_unconv!B3</f>
        <v>-1.4434572234535301E-4</v>
      </c>
      <c r="E4">
        <f>[7]contrs_10year_unconv!C3</f>
        <v>-2.8495597740135499E-4</v>
      </c>
      <c r="F4">
        <f>[7]contrs_10year_unconv!D3</f>
        <v>-7.0472841125008203E-6</v>
      </c>
      <c r="H4" s="1">
        <f t="shared" si="9"/>
        <v>37043</v>
      </c>
      <c r="I4" s="1">
        <v>37048</v>
      </c>
      <c r="J4">
        <f t="shared" si="10"/>
        <v>-3.9999999999999925E-2</v>
      </c>
      <c r="K4">
        <f t="shared" si="10"/>
        <v>2.8062999950234403E-2</v>
      </c>
      <c r="L4">
        <f t="shared" si="10"/>
        <v>-1.4434572234535301E-2</v>
      </c>
      <c r="M4">
        <f t="shared" si="10"/>
        <v>-2.8495597740135499E-2</v>
      </c>
      <c r="N4">
        <f t="shared" si="10"/>
        <v>-7.0472841125008201E-4</v>
      </c>
      <c r="O4">
        <f t="shared" si="11"/>
        <v>-2.442810156431344E-2</v>
      </c>
      <c r="Q4">
        <f t="shared" si="12"/>
        <v>-3.9999999999999925E-2</v>
      </c>
      <c r="R4">
        <f t="shared" si="13"/>
        <v>2.946059333437541E-2</v>
      </c>
      <c r="S4">
        <f t="shared" si="0"/>
        <v>-1.3036978850394294E-2</v>
      </c>
      <c r="T4">
        <f t="shared" si="0"/>
        <v>-2.7098004355994482E-2</v>
      </c>
      <c r="U4" s="1"/>
      <c r="V4" s="1"/>
      <c r="W4" s="1"/>
      <c r="X4" s="1"/>
      <c r="Y4" s="1"/>
      <c r="Z4" s="1"/>
      <c r="AA4" s="1">
        <v>37048</v>
      </c>
      <c r="AB4">
        <f t="shared" si="1"/>
        <v>1.599999999999994E-3</v>
      </c>
      <c r="AC4">
        <f t="shared" si="2"/>
        <v>7.8753196620685612E-4</v>
      </c>
      <c r="AD4">
        <f t="shared" si="3"/>
        <v>2.0835687559401741E-4</v>
      </c>
      <c r="AE4">
        <f t="shared" si="4"/>
        <v>8.1199909056761535E-4</v>
      </c>
      <c r="AF4">
        <f t="shared" si="5"/>
        <v>4.9664213362306472E-7</v>
      </c>
      <c r="AG4">
        <f t="shared" si="6"/>
        <v>1.8573404200203546E-4</v>
      </c>
      <c r="AH4">
        <f t="shared" si="7"/>
        <v>8.5265904734729261E-4</v>
      </c>
      <c r="AI4">
        <f t="shared" si="8"/>
        <v>5.9673214603641277E-4</v>
      </c>
    </row>
    <row r="5" spans="1:35" x14ac:dyDescent="0.25">
      <c r="A5" s="3">
        <v>44096</v>
      </c>
      <c r="B5" s="2">
        <f>[1]Change!$AP5/100</f>
        <v>-3.0000000000000024E-4</v>
      </c>
      <c r="C5">
        <f>[7]contrs_10year_unconv!A4</f>
        <v>-4.8428435390330599E-4</v>
      </c>
      <c r="D5">
        <f>[7]contrs_10year_unconv!B4</f>
        <v>-7.2284911160943504E-5</v>
      </c>
      <c r="E5">
        <f>[7]contrs_10year_unconv!C4</f>
        <v>1.3111019248383099E-4</v>
      </c>
      <c r="F5">
        <f>[7]contrs_10year_unconv!D4</f>
        <v>-4.5904382959208703E-5</v>
      </c>
      <c r="H5" s="1">
        <f t="shared" si="9"/>
        <v>37073</v>
      </c>
      <c r="I5" s="1">
        <v>37076</v>
      </c>
      <c r="J5">
        <f t="shared" si="10"/>
        <v>-3.0000000000000023E-2</v>
      </c>
      <c r="K5">
        <f t="shared" si="10"/>
        <v>-4.84284353903306E-2</v>
      </c>
      <c r="L5">
        <f t="shared" si="10"/>
        <v>-7.2284911160943504E-3</v>
      </c>
      <c r="M5">
        <f t="shared" si="10"/>
        <v>1.31110192483831E-2</v>
      </c>
      <c r="N5">
        <f t="shared" si="10"/>
        <v>-4.5904382959208699E-3</v>
      </c>
      <c r="O5">
        <f t="shared" si="11"/>
        <v>1.7136345553962696E-2</v>
      </c>
      <c r="Q5">
        <f t="shared" si="12"/>
        <v>-3.0000000000000023E-2</v>
      </c>
      <c r="R5">
        <f t="shared" si="13"/>
        <v>-4.7030842006189594E-2</v>
      </c>
      <c r="S5">
        <f t="shared" si="0"/>
        <v>-5.8308977319533432E-3</v>
      </c>
      <c r="T5">
        <f t="shared" si="0"/>
        <v>1.4508612632524117E-2</v>
      </c>
      <c r="U5" s="1"/>
      <c r="V5" s="1"/>
      <c r="W5" s="1"/>
      <c r="X5" s="1"/>
      <c r="Y5" s="1"/>
      <c r="Z5" s="1"/>
      <c r="AA5" s="1">
        <v>37076</v>
      </c>
      <c r="AB5">
        <f t="shared" si="1"/>
        <v>9.0000000000000138E-4</v>
      </c>
      <c r="AC5">
        <f t="shared" si="2"/>
        <v>2.3453133543554251E-3</v>
      </c>
      <c r="AD5">
        <f t="shared" si="3"/>
        <v>5.2251083815454948E-5</v>
      </c>
      <c r="AE5">
        <f t="shared" si="4"/>
        <v>1.7189882573147216E-4</v>
      </c>
      <c r="AF5">
        <f t="shared" si="5"/>
        <v>2.1072123748656902E-5</v>
      </c>
      <c r="AG5">
        <f t="shared" si="6"/>
        <v>3.0976934681415883E-3</v>
      </c>
      <c r="AH5">
        <f t="shared" si="7"/>
        <v>7.2600299767462171E-5</v>
      </c>
      <c r="AI5">
        <f t="shared" si="8"/>
        <v>2.9365433894481706E-4</v>
      </c>
    </row>
    <row r="6" spans="1:35" x14ac:dyDescent="0.25">
      <c r="A6" s="3">
        <v>44097</v>
      </c>
      <c r="B6" s="2">
        <f>[1]Change!$AP6/100</f>
        <v>-2.0000000000000017E-4</v>
      </c>
      <c r="C6">
        <f>[7]contrs_10year_unconv!A5</f>
        <v>-2.5105446779990999E-4</v>
      </c>
      <c r="D6">
        <f>[7]contrs_10year_unconv!B5</f>
        <v>2.8581523170208398E-4</v>
      </c>
      <c r="E6">
        <f>[7]contrs_10year_unconv!C5</f>
        <v>-1.31725046015614E-4</v>
      </c>
      <c r="F6">
        <f>[7]contrs_10year_unconv!D5</f>
        <v>7.9562184468534396E-5</v>
      </c>
      <c r="H6" s="1">
        <f t="shared" si="9"/>
        <v>37104</v>
      </c>
      <c r="I6" s="1">
        <v>37111</v>
      </c>
      <c r="J6">
        <f t="shared" si="10"/>
        <v>-2.0000000000000018E-2</v>
      </c>
      <c r="K6">
        <f t="shared" si="10"/>
        <v>-2.5105446779990999E-2</v>
      </c>
      <c r="L6">
        <f t="shared" si="10"/>
        <v>2.8581523170208397E-2</v>
      </c>
      <c r="M6">
        <f t="shared" si="10"/>
        <v>-1.3172504601561399E-2</v>
      </c>
      <c r="N6">
        <f t="shared" si="10"/>
        <v>7.9562184468534389E-3</v>
      </c>
      <c r="O6">
        <f t="shared" si="11"/>
        <v>-1.8259790235509457E-2</v>
      </c>
      <c r="Q6">
        <f t="shared" si="12"/>
        <v>-2.0000000000000018E-2</v>
      </c>
      <c r="R6">
        <f t="shared" si="13"/>
        <v>-2.3707853395849993E-2</v>
      </c>
      <c r="S6">
        <f t="shared" si="0"/>
        <v>2.9979116554349403E-2</v>
      </c>
      <c r="T6">
        <f t="shared" si="0"/>
        <v>-1.1774911217420383E-2</v>
      </c>
      <c r="U6" s="1"/>
      <c r="V6" s="1"/>
      <c r="W6" s="1"/>
      <c r="X6" s="1"/>
      <c r="Y6" s="1"/>
      <c r="Z6" s="1"/>
      <c r="AA6" s="1">
        <v>37111</v>
      </c>
      <c r="AB6">
        <f t="shared" si="1"/>
        <v>4.0000000000000072E-4</v>
      </c>
      <c r="AC6">
        <f t="shared" si="2"/>
        <v>6.3028345802296042E-4</v>
      </c>
      <c r="AD6">
        <f t="shared" si="3"/>
        <v>8.1690346672915945E-4</v>
      </c>
      <c r="AE6">
        <f t="shared" si="4"/>
        <v>1.7351487747815624E-4</v>
      </c>
      <c r="AF6">
        <f t="shared" si="5"/>
        <v>6.3301411974050952E-5</v>
      </c>
      <c r="AG6">
        <f t="shared" si="6"/>
        <v>1.2083107070626817E-5</v>
      </c>
      <c r="AH6">
        <f t="shared" si="7"/>
        <v>2.7209641247797961E-5</v>
      </c>
      <c r="AI6">
        <f t="shared" si="8"/>
        <v>3.3341993944480651E-4</v>
      </c>
    </row>
    <row r="7" spans="1:35" x14ac:dyDescent="0.25">
      <c r="A7" s="3">
        <v>44110</v>
      </c>
      <c r="B7" s="2">
        <f>[1]Change!$AP7/100</f>
        <v>5.0000000000000044E-4</v>
      </c>
      <c r="C7">
        <f>[7]contrs_10year_unconv!A6</f>
        <v>1.80403419966739E-4</v>
      </c>
      <c r="D7">
        <f>[7]contrs_10year_unconv!B6</f>
        <v>-8.9029677194457998E-5</v>
      </c>
      <c r="E7">
        <f>[7]contrs_10year_unconv!C6</f>
        <v>9.2685047750828205E-5</v>
      </c>
      <c r="F7">
        <f>[7]contrs_10year_unconv!D6</f>
        <v>1.57188044889834E-5</v>
      </c>
      <c r="H7" s="1">
        <f t="shared" si="9"/>
        <v>37135</v>
      </c>
      <c r="I7" s="1">
        <v>37139</v>
      </c>
      <c r="J7">
        <f t="shared" si="10"/>
        <v>5.0000000000000044E-2</v>
      </c>
      <c r="K7">
        <f t="shared" si="10"/>
        <v>1.8040341996673901E-2</v>
      </c>
      <c r="L7">
        <f t="shared" si="10"/>
        <v>-8.9029677194457993E-3</v>
      </c>
      <c r="M7">
        <f t="shared" si="10"/>
        <v>9.2685047750828212E-3</v>
      </c>
      <c r="N7">
        <f t="shared" si="10"/>
        <v>1.57188044889834E-3</v>
      </c>
      <c r="O7">
        <f t="shared" si="11"/>
        <v>3.0022240498790785E-2</v>
      </c>
      <c r="Q7">
        <f t="shared" si="12"/>
        <v>5.0000000000000044E-2</v>
      </c>
      <c r="R7">
        <f t="shared" si="13"/>
        <v>1.9437935380814907E-2</v>
      </c>
      <c r="S7">
        <f t="shared" si="0"/>
        <v>-7.5053743353047922E-3</v>
      </c>
      <c r="T7">
        <f t="shared" si="0"/>
        <v>1.0666098159223838E-2</v>
      </c>
      <c r="U7" s="1"/>
      <c r="V7" s="1"/>
      <c r="W7" s="1"/>
      <c r="X7" s="1"/>
      <c r="Y7" s="1"/>
      <c r="Z7" s="1"/>
      <c r="AA7" s="1">
        <v>37139</v>
      </c>
      <c r="AB7">
        <f t="shared" si="1"/>
        <v>2.5000000000000044E-3</v>
      </c>
      <c r="AC7">
        <f t="shared" si="2"/>
        <v>3.2545393935695606E-4</v>
      </c>
      <c r="AD7">
        <f t="shared" si="3"/>
        <v>7.9262834213493939E-5</v>
      </c>
      <c r="AE7">
        <f t="shared" si="4"/>
        <v>8.5905180765733055E-5</v>
      </c>
      <c r="AF7">
        <f t="shared" si="5"/>
        <v>2.4708081456288469E-6</v>
      </c>
      <c r="AG7">
        <f t="shared" si="6"/>
        <v>8.3491608682149772E-5</v>
      </c>
      <c r="AH7">
        <f t="shared" si="7"/>
        <v>1.1751395180430909E-4</v>
      </c>
      <c r="AI7">
        <f t="shared" si="8"/>
        <v>9.0133492456723359E-4</v>
      </c>
    </row>
    <row r="8" spans="1:35" x14ac:dyDescent="0.25">
      <c r="A8" s="3">
        <v>44111</v>
      </c>
      <c r="B8" s="2">
        <f>[1]Change!$AP8/100</f>
        <v>-4.0000000000000034E-4</v>
      </c>
      <c r="C8">
        <f>[7]contrs_10year_unconv!A7</f>
        <v>9.1221097001102598E-5</v>
      </c>
      <c r="D8">
        <f>[7]contrs_10year_unconv!B7</f>
        <v>-3.8960559392009202E-5</v>
      </c>
      <c r="E8">
        <f>[7]contrs_10year_unconv!C7</f>
        <v>-1.16199752544712E-4</v>
      </c>
      <c r="F8">
        <f>[7]contrs_10year_unconv!D7</f>
        <v>-3.6221831735891699E-5</v>
      </c>
      <c r="H8" s="1">
        <f t="shared" si="9"/>
        <v>37165</v>
      </c>
      <c r="I8" s="1">
        <v>37167</v>
      </c>
      <c r="J8">
        <f t="shared" si="10"/>
        <v>-4.0000000000000036E-2</v>
      </c>
      <c r="K8">
        <f t="shared" si="10"/>
        <v>9.1221097001102595E-3</v>
      </c>
      <c r="L8">
        <f t="shared" si="10"/>
        <v>-3.89605593920092E-3</v>
      </c>
      <c r="M8">
        <f t="shared" si="10"/>
        <v>-1.16199752544712E-2</v>
      </c>
      <c r="N8">
        <f t="shared" si="10"/>
        <v>-3.6221831735891697E-3</v>
      </c>
      <c r="O8">
        <f t="shared" si="11"/>
        <v>-2.9983895332849005E-2</v>
      </c>
      <c r="Q8">
        <f t="shared" si="12"/>
        <v>-4.0000000000000036E-2</v>
      </c>
      <c r="R8">
        <f t="shared" si="13"/>
        <v>1.0519703084251267E-2</v>
      </c>
      <c r="S8">
        <f t="shared" si="0"/>
        <v>-2.4984625550599129E-3</v>
      </c>
      <c r="T8">
        <f t="shared" si="0"/>
        <v>-1.0222381870330184E-2</v>
      </c>
      <c r="U8" s="1"/>
      <c r="V8" s="1"/>
      <c r="W8" s="1"/>
      <c r="X8" s="1"/>
      <c r="Y8" s="1"/>
      <c r="Z8" s="1"/>
      <c r="AA8" s="1">
        <v>37167</v>
      </c>
      <c r="AB8">
        <f t="shared" si="1"/>
        <v>1.6000000000000029E-3</v>
      </c>
      <c r="AC8">
        <f t="shared" si="2"/>
        <v>8.3212885380845694E-5</v>
      </c>
      <c r="AD8">
        <f t="shared" si="3"/>
        <v>1.5179251881382762E-5</v>
      </c>
      <c r="AE8">
        <f t="shared" si="4"/>
        <v>1.3502382491452304E-4</v>
      </c>
      <c r="AF8">
        <f t="shared" si="5"/>
        <v>1.312021094303251E-5</v>
      </c>
      <c r="AG8">
        <f t="shared" si="6"/>
        <v>2.731163791191465E-5</v>
      </c>
      <c r="AH8">
        <f t="shared" si="7"/>
        <v>2.3232339354609178E-4</v>
      </c>
      <c r="AI8">
        <f t="shared" si="8"/>
        <v>8.9903397933124439E-4</v>
      </c>
    </row>
    <row r="9" spans="1:35" x14ac:dyDescent="0.25">
      <c r="A9" s="3">
        <v>44119</v>
      </c>
      <c r="B9" s="2">
        <f>[1]Change!$AP9/100</f>
        <v>-7.999999999999996E-4</v>
      </c>
      <c r="C9">
        <f>[7]contrs_10year_unconv!A8</f>
        <v>9.4175646505978105E-5</v>
      </c>
      <c r="D9">
        <f>[7]contrs_10year_unconv!B8</f>
        <v>-2.83503743221595E-4</v>
      </c>
      <c r="E9">
        <f>[7]contrs_10year_unconv!C8</f>
        <v>-3.6833501511442102E-4</v>
      </c>
      <c r="F9">
        <f>[7]contrs_10year_unconv!D8</f>
        <v>-2.1639195626470098E-5</v>
      </c>
      <c r="H9" s="1">
        <f t="shared" si="9"/>
        <v>37196</v>
      </c>
      <c r="I9" s="1">
        <v>37202</v>
      </c>
      <c r="J9">
        <f t="shared" si="10"/>
        <v>-7.999999999999996E-2</v>
      </c>
      <c r="K9">
        <f t="shared" si="10"/>
        <v>9.4175646505978098E-3</v>
      </c>
      <c r="L9">
        <f t="shared" si="10"/>
        <v>-2.8350374322159498E-2</v>
      </c>
      <c r="M9">
        <f t="shared" si="10"/>
        <v>-3.6833501511442102E-2</v>
      </c>
      <c r="N9">
        <f t="shared" si="10"/>
        <v>-2.16391956264701E-3</v>
      </c>
      <c r="O9">
        <f t="shared" si="11"/>
        <v>-2.2069769254349166E-2</v>
      </c>
      <c r="Q9">
        <f t="shared" si="12"/>
        <v>-7.999999999999996E-2</v>
      </c>
      <c r="R9">
        <f t="shared" si="13"/>
        <v>1.0815158034738818E-2</v>
      </c>
      <c r="S9">
        <f t="shared" si="0"/>
        <v>-2.6952780938018492E-2</v>
      </c>
      <c r="T9">
        <f t="shared" si="0"/>
        <v>-3.5435908127301088E-2</v>
      </c>
      <c r="U9" s="1"/>
      <c r="V9" s="1"/>
      <c r="W9" s="1"/>
      <c r="X9" s="1"/>
      <c r="Y9" s="1"/>
      <c r="Z9" s="1"/>
      <c r="AA9" s="1">
        <v>37202</v>
      </c>
      <c r="AB9">
        <f t="shared" si="1"/>
        <v>6.3999999999999934E-3</v>
      </c>
      <c r="AC9">
        <f t="shared" si="2"/>
        <v>8.8690523948189447E-5</v>
      </c>
      <c r="AD9">
        <f t="shared" si="3"/>
        <v>8.037437242065606E-4</v>
      </c>
      <c r="AE9">
        <f t="shared" si="4"/>
        <v>1.3567068335934077E-3</v>
      </c>
      <c r="AF9">
        <f t="shared" si="5"/>
        <v>4.6825478736064273E-6</v>
      </c>
      <c r="AG9">
        <f t="shared" si="6"/>
        <v>3.5845128205957988E-4</v>
      </c>
      <c r="AH9">
        <f t="shared" si="7"/>
        <v>1.5207988504298098E-3</v>
      </c>
      <c r="AI9">
        <f t="shared" si="8"/>
        <v>4.8707471494021575E-4</v>
      </c>
    </row>
    <row r="10" spans="1:35" x14ac:dyDescent="0.25">
      <c r="A10" s="3">
        <v>44120</v>
      </c>
      <c r="B10" s="2">
        <f>[1]Change!$AP10/100</f>
        <v>-4.0000000000000034E-4</v>
      </c>
      <c r="C10">
        <f>[7]contrs_10year_unconv!A9</f>
        <v>1.9607189900546599E-4</v>
      </c>
      <c r="D10">
        <f>[7]contrs_10year_unconv!B9</f>
        <v>-2.5249051793597798E-4</v>
      </c>
      <c r="E10">
        <f>[7]contrs_10year_unconv!C9</f>
        <v>-2.5357383960797401E-4</v>
      </c>
      <c r="F10">
        <f>[7]contrs_10year_unconv!D9</f>
        <v>-2.6035778043795E-5</v>
      </c>
      <c r="H10" s="1">
        <f t="shared" si="9"/>
        <v>37500</v>
      </c>
      <c r="I10" s="1">
        <v>37503</v>
      </c>
      <c r="J10">
        <f t="shared" si="10"/>
        <v>-4.0000000000000036E-2</v>
      </c>
      <c r="K10">
        <f t="shared" si="10"/>
        <v>1.96071899005466E-2</v>
      </c>
      <c r="L10">
        <f t="shared" si="10"/>
        <v>-2.5249051793597797E-2</v>
      </c>
      <c r="M10">
        <f t="shared" si="10"/>
        <v>-2.5357383960797401E-2</v>
      </c>
      <c r="N10">
        <f t="shared" si="10"/>
        <v>-2.6035778043795002E-3</v>
      </c>
      <c r="O10">
        <f t="shared" si="11"/>
        <v>-6.3971763417719346E-3</v>
      </c>
      <c r="Q10">
        <f t="shared" si="12"/>
        <v>-4.0000000000000036E-2</v>
      </c>
      <c r="R10">
        <f t="shared" si="13"/>
        <v>2.1004783284687606E-2</v>
      </c>
      <c r="S10">
        <f t="shared" si="0"/>
        <v>-2.385145840945679E-2</v>
      </c>
      <c r="T10">
        <f t="shared" si="0"/>
        <v>-2.3959790576656384E-2</v>
      </c>
      <c r="U10" s="1"/>
      <c r="V10" s="1"/>
      <c r="W10" s="1"/>
      <c r="X10" s="1"/>
      <c r="Y10" s="1"/>
      <c r="Z10" s="1"/>
      <c r="AA10" s="1">
        <v>37503</v>
      </c>
      <c r="AB10">
        <f t="shared" si="1"/>
        <v>1.6000000000000029E-3</v>
      </c>
      <c r="AC10">
        <f t="shared" si="2"/>
        <v>3.844418957960966E-4</v>
      </c>
      <c r="AD10">
        <f t="shared" si="3"/>
        <v>6.375146164757841E-4</v>
      </c>
      <c r="AE10">
        <f t="shared" si="4"/>
        <v>6.4299692133530531E-4</v>
      </c>
      <c r="AF10">
        <f t="shared" si="5"/>
        <v>6.7786173834575789E-6</v>
      </c>
      <c r="AG10">
        <f t="shared" si="6"/>
        <v>3.1830605620263234E-5</v>
      </c>
      <c r="AH10">
        <f t="shared" si="7"/>
        <v>7.8181538283368451E-4</v>
      </c>
      <c r="AI10">
        <f t="shared" si="8"/>
        <v>4.0923865147726551E-5</v>
      </c>
    </row>
    <row r="11" spans="1:35" x14ac:dyDescent="0.25">
      <c r="A11" s="3">
        <v>44138</v>
      </c>
      <c r="B11" s="2">
        <f>[1]Change!$AP11/100</f>
        <v>-4.9999999999999936E-4</v>
      </c>
      <c r="C11">
        <f>[7]contrs_10year_unconv!A10</f>
        <v>-3.2958558305218501E-4</v>
      </c>
      <c r="D11">
        <f>[7]contrs_10year_unconv!B10</f>
        <v>1.4191751730995399E-4</v>
      </c>
      <c r="E11">
        <f>[7]contrs_10year_unconv!C10</f>
        <v>1.07930394040318E-4</v>
      </c>
      <c r="F11">
        <f>[7]contrs_10year_unconv!D10</f>
        <v>-9.7762424246250801E-6</v>
      </c>
      <c r="H11" s="1">
        <f t="shared" si="9"/>
        <v>37530</v>
      </c>
      <c r="I11" s="1">
        <v>37531</v>
      </c>
      <c r="J11">
        <f t="shared" si="10"/>
        <v>-4.9999999999999933E-2</v>
      </c>
      <c r="K11">
        <f t="shared" si="10"/>
        <v>-3.2958558305218502E-2</v>
      </c>
      <c r="L11">
        <f t="shared" si="10"/>
        <v>1.4191751730995399E-2</v>
      </c>
      <c r="M11">
        <f t="shared" si="10"/>
        <v>1.07930394040318E-2</v>
      </c>
      <c r="N11">
        <f t="shared" si="10"/>
        <v>-9.7762424246250804E-4</v>
      </c>
      <c r="O11">
        <f t="shared" si="11"/>
        <v>-4.1048608587346123E-2</v>
      </c>
      <c r="Q11">
        <f t="shared" si="12"/>
        <v>-4.9999999999999933E-2</v>
      </c>
      <c r="R11">
        <f t="shared" si="13"/>
        <v>-3.1560964921077496E-2</v>
      </c>
      <c r="S11">
        <f t="shared" si="0"/>
        <v>1.5589345115136405E-2</v>
      </c>
      <c r="T11">
        <f t="shared" si="0"/>
        <v>1.2190632788172817E-2</v>
      </c>
      <c r="U11" s="1"/>
      <c r="V11" s="1"/>
      <c r="W11" s="1"/>
      <c r="X11" s="1"/>
      <c r="Y11" s="1"/>
      <c r="Z11" s="1"/>
      <c r="AA11" s="1">
        <v>37531</v>
      </c>
      <c r="AB11">
        <f t="shared" si="1"/>
        <v>2.4999999999999935E-3</v>
      </c>
      <c r="AC11">
        <f t="shared" si="2"/>
        <v>1.0862665655584874E-3</v>
      </c>
      <c r="AD11">
        <f t="shared" si="3"/>
        <v>2.0140581719421089E-4</v>
      </c>
      <c r="AE11">
        <f t="shared" si="4"/>
        <v>1.1648969957698311E-4</v>
      </c>
      <c r="AF11">
        <f t="shared" si="5"/>
        <v>9.5574915945039276E-7</v>
      </c>
      <c r="AG11">
        <f t="shared" si="6"/>
        <v>3.5219302899430348E-4</v>
      </c>
      <c r="AH11">
        <f t="shared" si="7"/>
        <v>9.6342374793964331E-5</v>
      </c>
      <c r="AI11">
        <f t="shared" si="8"/>
        <v>1.684988266957146E-3</v>
      </c>
    </row>
    <row r="12" spans="1:35" x14ac:dyDescent="0.25">
      <c r="A12" s="3">
        <v>44229</v>
      </c>
      <c r="B12" s="2">
        <f>[1]Change!$AP12/100</f>
        <v>1.0000000000000009E-4</v>
      </c>
      <c r="C12">
        <f>[7]contrs_10year_unconv!A11</f>
        <v>3.18365137974803E-4</v>
      </c>
      <c r="D12">
        <f>[7]contrs_10year_unconv!B11</f>
        <v>-1.9798836338512E-4</v>
      </c>
      <c r="E12">
        <f>[7]contrs_10year_unconv!C11</f>
        <v>6.1812838399040795E-5</v>
      </c>
      <c r="F12">
        <f>[7]contrs_10year_unconv!D11</f>
        <v>-2.9023129421956401E-5</v>
      </c>
      <c r="H12" s="1">
        <f t="shared" si="9"/>
        <v>37561</v>
      </c>
      <c r="I12" s="1">
        <v>37566</v>
      </c>
      <c r="J12">
        <f t="shared" si="10"/>
        <v>1.0000000000000009E-2</v>
      </c>
      <c r="K12">
        <f t="shared" si="10"/>
        <v>3.1836513797480301E-2</v>
      </c>
      <c r="L12">
        <f t="shared" si="10"/>
        <v>-1.9798836338512E-2</v>
      </c>
      <c r="M12">
        <f t="shared" si="10"/>
        <v>6.1812838399040795E-3</v>
      </c>
      <c r="N12">
        <f t="shared" si="10"/>
        <v>-2.9023129421956403E-3</v>
      </c>
      <c r="O12">
        <f t="shared" si="11"/>
        <v>-5.3166483566767318E-3</v>
      </c>
      <c r="Q12">
        <f t="shared" si="12"/>
        <v>1.0000000000000009E-2</v>
      </c>
      <c r="R12">
        <f t="shared" si="13"/>
        <v>3.3234107181621307E-2</v>
      </c>
      <c r="S12">
        <f t="shared" si="0"/>
        <v>-1.8401242954370994E-2</v>
      </c>
      <c r="T12">
        <f t="shared" si="0"/>
        <v>7.5788772240450962E-3</v>
      </c>
      <c r="U12" s="1"/>
      <c r="V12" s="1"/>
      <c r="W12" s="1"/>
      <c r="X12" s="1"/>
      <c r="Y12" s="1"/>
      <c r="Z12" s="1"/>
      <c r="AA12" s="1">
        <v>37566</v>
      </c>
      <c r="AB12">
        <f t="shared" si="1"/>
        <v>1.0000000000000018E-4</v>
      </c>
      <c r="AC12">
        <f t="shared" si="2"/>
        <v>1.0135636107771536E-3</v>
      </c>
      <c r="AD12">
        <f t="shared" si="3"/>
        <v>3.9199392035918327E-4</v>
      </c>
      <c r="AE12">
        <f t="shared" si="4"/>
        <v>3.8208269909459323E-5</v>
      </c>
      <c r="AF12">
        <f t="shared" si="5"/>
        <v>8.4234204144363137E-6</v>
      </c>
      <c r="AG12">
        <f t="shared" si="6"/>
        <v>1.4490567860615353E-4</v>
      </c>
      <c r="AH12">
        <f t="shared" si="7"/>
        <v>1.0751650148018888E-5</v>
      </c>
      <c r="AI12">
        <f t="shared" si="8"/>
        <v>2.8266749748553392E-5</v>
      </c>
    </row>
    <row r="13" spans="1:35" x14ac:dyDescent="0.25">
      <c r="A13" s="3">
        <v>44383</v>
      </c>
      <c r="B13" s="2">
        <f>[1]Change!$AP13/100</f>
        <v>3.0000000000000024E-4</v>
      </c>
      <c r="C13">
        <f>[7]contrs_10year_unconv!A12</f>
        <v>1.95305772987576E-5</v>
      </c>
      <c r="D13">
        <f>[7]contrs_10year_unconv!B12</f>
        <v>-3.3529132576604802E-4</v>
      </c>
      <c r="E13">
        <f>[7]contrs_10year_unconv!C12</f>
        <v>5.4390240692586201E-4</v>
      </c>
      <c r="F13">
        <f>[7]contrs_10year_unconv!D12</f>
        <v>6.2150241420950196E-6</v>
      </c>
      <c r="H13" s="1">
        <f t="shared" si="9"/>
        <v>37591</v>
      </c>
      <c r="I13" s="1">
        <v>37594</v>
      </c>
      <c r="J13">
        <f t="shared" si="10"/>
        <v>3.0000000000000023E-2</v>
      </c>
      <c r="K13">
        <f t="shared" si="10"/>
        <v>1.9530577298757601E-3</v>
      </c>
      <c r="L13">
        <f t="shared" si="10"/>
        <v>-3.3529132576604802E-2</v>
      </c>
      <c r="M13">
        <f t="shared" si="10"/>
        <v>5.4390240692586203E-2</v>
      </c>
      <c r="N13">
        <f t="shared" si="10"/>
        <v>6.21502414209502E-4</v>
      </c>
      <c r="O13">
        <f t="shared" si="11"/>
        <v>6.5643317399333581E-3</v>
      </c>
      <c r="Q13">
        <f t="shared" si="12"/>
        <v>3.0000000000000023E-2</v>
      </c>
      <c r="R13">
        <f t="shared" si="13"/>
        <v>3.350651114016767E-3</v>
      </c>
      <c r="S13">
        <f t="shared" si="0"/>
        <v>-3.2131539192463796E-2</v>
      </c>
      <c r="T13">
        <f t="shared" si="0"/>
        <v>5.5787834076727216E-2</v>
      </c>
      <c r="U13" s="1"/>
      <c r="V13" s="1"/>
      <c r="W13" s="1"/>
      <c r="X13" s="1"/>
      <c r="Y13" s="1"/>
      <c r="Z13" s="1"/>
      <c r="AA13" s="1">
        <v>37594</v>
      </c>
      <c r="AB13">
        <f t="shared" si="1"/>
        <v>9.0000000000000138E-4</v>
      </c>
      <c r="AC13">
        <f t="shared" si="2"/>
        <v>3.8144344962274576E-6</v>
      </c>
      <c r="AD13">
        <f t="shared" si="3"/>
        <v>1.1242027313395414E-3</v>
      </c>
      <c r="AE13">
        <f t="shared" si="4"/>
        <v>2.95829828259746E-3</v>
      </c>
      <c r="AF13">
        <f t="shared" si="5"/>
        <v>3.8626525086823938E-7</v>
      </c>
      <c r="AG13">
        <f t="shared" si="6"/>
        <v>9.970485027262345E-4</v>
      </c>
      <c r="AH13">
        <f t="shared" si="7"/>
        <v>3.0262918796480848E-3</v>
      </c>
      <c r="AI13">
        <f t="shared" si="8"/>
        <v>4.309045119189651E-5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-1.6666666666666592E-3</v>
      </c>
      <c r="K15">
        <f t="shared" ref="K15:O15" si="14">AVERAGE(K2:K13)</f>
        <v>-1.3975933841410071E-3</v>
      </c>
      <c r="L15">
        <f t="shared" si="14"/>
        <v>-1.3975933841410071E-3</v>
      </c>
      <c r="M15">
        <f t="shared" si="14"/>
        <v>-1.3975933841410167E-3</v>
      </c>
      <c r="N15">
        <f t="shared" si="14"/>
        <v>-1.3975933841410132E-3</v>
      </c>
      <c r="O15">
        <f t="shared" si="14"/>
        <v>3.9237068698973823E-3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9.7799999999999998E-2</v>
      </c>
      <c r="AC201">
        <f t="shared" ref="AC201:AI201" si="15">SUM(AC1:AC200)</f>
        <v>9.4987756677064709E-3</v>
      </c>
      <c r="AD201">
        <f t="shared" si="15"/>
        <v>7.7032218001271968E-3</v>
      </c>
      <c r="AE201">
        <f t="shared" si="15"/>
        <v>6.5323364714500037E-3</v>
      </c>
      <c r="AF201">
        <f t="shared" si="15"/>
        <v>1.7443268329493027E-4</v>
      </c>
      <c r="AG201">
        <f t="shared" si="15"/>
        <v>8.6297361085583939E-3</v>
      </c>
      <c r="AH201">
        <f t="shared" si="15"/>
        <v>6.7536475692316729E-3</v>
      </c>
      <c r="AI201">
        <f t="shared" si="15"/>
        <v>5.7753070833952078E-2</v>
      </c>
    </row>
    <row r="203" spans="1:35" x14ac:dyDescent="0.25">
      <c r="AC203">
        <f>AC201/$AB$201</f>
        <v>9.7124495579820766E-2</v>
      </c>
      <c r="AD203">
        <f t="shared" ref="AD203:AI203" si="16">AD201/$AB$201</f>
        <v>7.876504908105518E-2</v>
      </c>
      <c r="AE203">
        <f t="shared" si="16"/>
        <v>6.6792806456544007E-2</v>
      </c>
      <c r="AF203">
        <f t="shared" si="16"/>
        <v>1.7835652688643177E-3</v>
      </c>
      <c r="AG203">
        <f t="shared" si="16"/>
        <v>8.8238610516957E-2</v>
      </c>
      <c r="AH203">
        <f t="shared" si="16"/>
        <v>6.9055701116888274E-2</v>
      </c>
      <c r="AI203">
        <f t="shared" si="16"/>
        <v>0.59052219666617667</v>
      </c>
    </row>
  </sheetData>
  <conditionalFormatting sqref="J2:J200 K15:O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 month</vt:lpstr>
      <vt:lpstr>1 year</vt:lpstr>
      <vt:lpstr>2 year</vt:lpstr>
      <vt:lpstr>3 year</vt:lpstr>
      <vt:lpstr>5 year</vt:lpstr>
      <vt:lpstr>10 year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2022-03-01T06:41:59Z</dcterms:created>
  <dcterms:modified xsi:type="dcterms:W3CDTF">2022-05-04T07:56:12Z</dcterms:modified>
</cp:coreProperties>
</file>